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urka\Documents\ČSS\2023\seminář\"/>
    </mc:Choice>
  </mc:AlternateContent>
  <bookViews>
    <workbookView xWindow="0" yWindow="0" windowWidth="20490" windowHeight="7620"/>
  </bookViews>
  <sheets>
    <sheet name="ČR tabulka" sheetId="1" r:id="rId1"/>
    <sheet name="ČR tabulka (2)" sheetId="4" r:id="rId2"/>
  </sheets>
  <calcPr calcId="162913"/>
</workbook>
</file>

<file path=xl/calcChain.xml><?xml version="1.0" encoding="utf-8"?>
<calcChain xmlns="http://schemas.openxmlformats.org/spreadsheetml/2006/main">
  <c r="J54" i="4" l="1"/>
  <c r="J46" i="4"/>
  <c r="J38" i="4"/>
  <c r="J30" i="4"/>
  <c r="J14" i="4"/>
  <c r="J16" i="4"/>
  <c r="J32" i="4"/>
  <c r="J48" i="4"/>
  <c r="I5" i="4"/>
  <c r="J5" i="4" s="1"/>
  <c r="I6" i="4"/>
  <c r="J6" i="4" s="1"/>
  <c r="I8" i="4"/>
  <c r="J8" i="4" s="1"/>
  <c r="I9" i="4"/>
  <c r="J9" i="4" s="1"/>
  <c r="I10" i="4"/>
  <c r="J10" i="4" s="1"/>
  <c r="I12" i="4"/>
  <c r="J12" i="4" s="1"/>
  <c r="I13" i="4"/>
  <c r="J13" i="4" s="1"/>
  <c r="I14" i="4"/>
  <c r="I16" i="4"/>
  <c r="I17" i="4"/>
  <c r="J17" i="4" s="1"/>
  <c r="I18" i="4"/>
  <c r="J18" i="4" s="1"/>
  <c r="I20" i="4"/>
  <c r="J20" i="4" s="1"/>
  <c r="I21" i="4"/>
  <c r="J21" i="4" s="1"/>
  <c r="I22" i="4"/>
  <c r="J22" i="4" s="1"/>
  <c r="I24" i="4"/>
  <c r="J24" i="4" s="1"/>
  <c r="I25" i="4"/>
  <c r="J25" i="4" s="1"/>
  <c r="I26" i="4"/>
  <c r="J26" i="4" s="1"/>
  <c r="I28" i="4"/>
  <c r="J28" i="4" s="1"/>
  <c r="I29" i="4"/>
  <c r="J29" i="4" s="1"/>
  <c r="I30" i="4"/>
  <c r="I32" i="4"/>
  <c r="I34" i="4"/>
  <c r="J34" i="4" s="1"/>
  <c r="I36" i="4"/>
  <c r="J36" i="4" s="1"/>
  <c r="I37" i="4"/>
  <c r="J37" i="4" s="1"/>
  <c r="I38" i="4"/>
  <c r="I40" i="4"/>
  <c r="J40" i="4" s="1"/>
  <c r="I41" i="4"/>
  <c r="J41" i="4" s="1"/>
  <c r="I42" i="4"/>
  <c r="J42" i="4" s="1"/>
  <c r="I44" i="4"/>
  <c r="J44" i="4" s="1"/>
  <c r="I45" i="4"/>
  <c r="J45" i="4" s="1"/>
  <c r="I46" i="4"/>
  <c r="I48" i="4"/>
  <c r="I49" i="4"/>
  <c r="J49" i="4" s="1"/>
  <c r="I50" i="4"/>
  <c r="J50" i="4" s="1"/>
  <c r="I52" i="4"/>
  <c r="J52" i="4" s="1"/>
  <c r="I53" i="4"/>
  <c r="J53" i="4" s="1"/>
  <c r="I54" i="4"/>
  <c r="I4" i="4"/>
  <c r="J4" i="4" s="1"/>
  <c r="G58" i="4"/>
  <c r="F58" i="4"/>
  <c r="I58" i="4" s="1"/>
  <c r="J58" i="4" s="1"/>
  <c r="E58" i="4"/>
  <c r="E57" i="4"/>
  <c r="G56" i="4"/>
  <c r="F56" i="4"/>
  <c r="I56" i="4" s="1"/>
  <c r="J56" i="4" s="1"/>
  <c r="E56" i="4"/>
  <c r="C56" i="4"/>
  <c r="G33" i="4"/>
  <c r="G57" i="4" s="1"/>
  <c r="F33" i="4"/>
  <c r="F57" i="4" s="1"/>
  <c r="I57" i="4" s="1"/>
  <c r="J57" i="4" s="1"/>
  <c r="C56" i="1"/>
  <c r="I33" i="4" l="1"/>
  <c r="J33" i="4" s="1"/>
  <c r="AW58" i="1"/>
  <c r="AW57" i="1"/>
  <c r="AW56" i="1"/>
  <c r="AV58" i="1"/>
  <c r="AV57" i="1"/>
  <c r="AV56" i="1"/>
  <c r="AU58" i="1"/>
  <c r="AU57" i="1"/>
  <c r="AU56" i="1"/>
  <c r="AW33" i="1" l="1"/>
  <c r="AV33" i="1"/>
  <c r="AW64" i="1" l="1"/>
  <c r="AW63" i="1"/>
  <c r="AW62" i="1"/>
  <c r="AS33" i="1"/>
  <c r="AR33" i="1"/>
  <c r="AQ33" i="1"/>
  <c r="AP33" i="1"/>
  <c r="AO58" i="1" l="1"/>
  <c r="AP58" i="1"/>
  <c r="AQ58" i="1"/>
  <c r="AR58" i="1"/>
  <c r="AS58" i="1"/>
  <c r="AT58" i="1"/>
  <c r="AV69" i="1"/>
  <c r="AV68" i="1"/>
  <c r="AT57" i="1"/>
  <c r="AV67" i="1"/>
  <c r="AT56" i="1"/>
  <c r="AS57" i="1"/>
  <c r="AR57" i="1"/>
  <c r="AS56" i="1"/>
  <c r="AR56" i="1"/>
  <c r="AQ57" i="1"/>
  <c r="AP57" i="1"/>
  <c r="AQ56" i="1"/>
  <c r="AP56" i="1"/>
  <c r="AU64" i="1" l="1"/>
  <c r="AT69" i="1"/>
  <c r="AS64" i="1"/>
  <c r="AR69" i="1"/>
  <c r="AQ64" i="1"/>
  <c r="AU63" i="1"/>
  <c r="AT68" i="1"/>
  <c r="AS63" i="1"/>
  <c r="AR68" i="1"/>
  <c r="AQ63" i="1"/>
  <c r="AU62" i="1"/>
  <c r="AT67" i="1"/>
  <c r="AS62" i="1"/>
  <c r="AR67" i="1"/>
  <c r="AQ62" i="1"/>
  <c r="AP69" i="1"/>
  <c r="AO57" i="1"/>
  <c r="AO56" i="1"/>
  <c r="AN58" i="1"/>
  <c r="AN57" i="1"/>
  <c r="AN56" i="1"/>
  <c r="AO63" i="1" l="1"/>
  <c r="AP68" i="1"/>
  <c r="AP67" i="1"/>
  <c r="AO62" i="1"/>
  <c r="AO64" i="1"/>
  <c r="AM56" i="1"/>
  <c r="AN67" i="1" s="1"/>
  <c r="AM57" i="1"/>
  <c r="AN68" i="1" s="1"/>
  <c r="AM58" i="1"/>
  <c r="AL58" i="1"/>
  <c r="AL57" i="1"/>
  <c r="AL56" i="1"/>
  <c r="AK58" i="1"/>
  <c r="AK57" i="1"/>
  <c r="AK56" i="1"/>
  <c r="AJ56" i="1"/>
  <c r="AI56" i="1"/>
  <c r="AJ58" i="1"/>
  <c r="AJ57" i="1"/>
  <c r="AI58" i="1"/>
  <c r="AI57" i="1"/>
  <c r="AG58" i="1"/>
  <c r="AH56" i="1"/>
  <c r="AH58" i="1"/>
  <c r="AH69" i="1" s="1"/>
  <c r="AH57" i="1"/>
  <c r="AI63" i="1" s="1"/>
  <c r="AG57" i="1"/>
  <c r="AG56" i="1"/>
  <c r="AF58" i="1"/>
  <c r="AF57" i="1"/>
  <c r="AF56" i="1"/>
  <c r="AD57" i="1"/>
  <c r="AD58" i="1"/>
  <c r="AD56" i="1"/>
  <c r="AB56" i="1"/>
  <c r="AC56" i="1"/>
  <c r="AC57" i="1"/>
  <c r="AC58" i="1"/>
  <c r="AC64" i="1" s="1"/>
  <c r="AA56" i="1"/>
  <c r="AB57" i="1"/>
  <c r="AB58" i="1"/>
  <c r="Z56" i="1"/>
  <c r="AA58" i="1"/>
  <c r="AA57" i="1"/>
  <c r="AB68" i="1" s="1"/>
  <c r="Y56" i="1"/>
  <c r="Z58" i="1"/>
  <c r="Z57" i="1"/>
  <c r="X56" i="1"/>
  <c r="Y57" i="1"/>
  <c r="Y58" i="1"/>
  <c r="Z69" i="1" s="1"/>
  <c r="W56" i="1"/>
  <c r="W58" i="1"/>
  <c r="X58" i="1"/>
  <c r="G9" i="1"/>
  <c r="G5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U63" i="1" s="1"/>
  <c r="V57" i="1"/>
  <c r="W57" i="1"/>
  <c r="X57" i="1"/>
  <c r="G10" i="1"/>
  <c r="G6" i="1"/>
  <c r="H58" i="1"/>
  <c r="I58" i="1"/>
  <c r="J58" i="1"/>
  <c r="K58" i="1"/>
  <c r="L58" i="1"/>
  <c r="M58" i="1"/>
  <c r="N58" i="1"/>
  <c r="O58" i="1"/>
  <c r="P69" i="1" s="1"/>
  <c r="P58" i="1"/>
  <c r="Q58" i="1"/>
  <c r="R58" i="1"/>
  <c r="S58" i="1"/>
  <c r="T58" i="1"/>
  <c r="U58" i="1"/>
  <c r="V58" i="1"/>
  <c r="V69" i="1" s="1"/>
  <c r="I56" i="1"/>
  <c r="J56" i="1"/>
  <c r="G8" i="1"/>
  <c r="G4" i="1"/>
  <c r="H4" i="1"/>
  <c r="H56" i="1" s="1"/>
  <c r="U56" i="1"/>
  <c r="V56" i="1"/>
  <c r="S56" i="1"/>
  <c r="T56" i="1"/>
  <c r="Q56" i="1"/>
  <c r="R56" i="1"/>
  <c r="O56" i="1"/>
  <c r="P56" i="1"/>
  <c r="Q62" i="1" s="1"/>
  <c r="M56" i="1"/>
  <c r="N56" i="1"/>
  <c r="K56" i="1"/>
  <c r="L56" i="1"/>
  <c r="AE57" i="1"/>
  <c r="AE56" i="1"/>
  <c r="AE58" i="1"/>
  <c r="AF69" i="1" s="1"/>
  <c r="K63" i="1"/>
  <c r="X67" i="1"/>
  <c r="AA64" i="1"/>
  <c r="O62" i="1" l="1"/>
  <c r="AI62" i="1"/>
  <c r="T68" i="1"/>
  <c r="U62" i="1"/>
  <c r="AK62" i="1"/>
  <c r="O64" i="1"/>
  <c r="R69" i="1"/>
  <c r="Y62" i="1"/>
  <c r="AJ68" i="1"/>
  <c r="AM64" i="1"/>
  <c r="AN69" i="1"/>
  <c r="AM62" i="1"/>
  <c r="Y64" i="1"/>
  <c r="AG62" i="1"/>
  <c r="I64" i="1"/>
  <c r="AJ69" i="1"/>
  <c r="L69" i="1"/>
  <c r="P68" i="1"/>
  <c r="AF67" i="1"/>
  <c r="N67" i="1"/>
  <c r="AI64" i="1"/>
  <c r="AB67" i="1"/>
  <c r="AJ67" i="1"/>
  <c r="Z67" i="1"/>
  <c r="L67" i="1"/>
  <c r="AG63" i="1"/>
  <c r="AK64" i="1"/>
  <c r="AD67" i="1"/>
  <c r="W63" i="1"/>
  <c r="V67" i="1"/>
  <c r="M64" i="1"/>
  <c r="Y63" i="1"/>
  <c r="W62" i="1"/>
  <c r="AB69" i="1"/>
  <c r="Q64" i="1"/>
  <c r="T69" i="1"/>
  <c r="M63" i="1"/>
  <c r="AL68" i="1"/>
  <c r="V68" i="1"/>
  <c r="AF68" i="1"/>
  <c r="K64" i="1"/>
  <c r="AG64" i="1"/>
  <c r="Z68" i="1"/>
  <c r="AD68" i="1"/>
  <c r="S62" i="1"/>
  <c r="G56" i="1"/>
  <c r="H67" i="1" s="1"/>
  <c r="AD69" i="1"/>
  <c r="AH67" i="1"/>
  <c r="J68" i="1"/>
  <c r="W64" i="1"/>
  <c r="R68" i="1"/>
  <c r="N68" i="1"/>
  <c r="S63" i="1"/>
  <c r="AA63" i="1"/>
  <c r="K62" i="1"/>
  <c r="L68" i="1"/>
  <c r="I63" i="1"/>
  <c r="M62" i="1"/>
  <c r="X69" i="1"/>
  <c r="Q63" i="1"/>
  <c r="AK63" i="1"/>
  <c r="AC63" i="1"/>
  <c r="P67" i="1"/>
  <c r="O63" i="1"/>
  <c r="U64" i="1"/>
  <c r="N69" i="1"/>
  <c r="G58" i="1"/>
  <c r="H69" i="1" s="1"/>
  <c r="AH68" i="1"/>
  <c r="I62" i="1"/>
  <c r="AE63" i="1"/>
  <c r="R67" i="1"/>
  <c r="X68" i="1"/>
  <c r="AE64" i="1"/>
  <c r="T67" i="1"/>
  <c r="J67" i="1"/>
  <c r="S64" i="1"/>
  <c r="J69" i="1"/>
  <c r="G57" i="1"/>
  <c r="AA62" i="1"/>
  <c r="AC62" i="1"/>
  <c r="AL67" i="1"/>
  <c r="AL69" i="1"/>
  <c r="AE62" i="1"/>
  <c r="AM63" i="1"/>
  <c r="H68" i="1" l="1"/>
</calcChain>
</file>

<file path=xl/sharedStrings.xml><?xml version="1.0" encoding="utf-8"?>
<sst xmlns="http://schemas.openxmlformats.org/spreadsheetml/2006/main" count="357" uniqueCount="63">
  <si>
    <t>II.a III.třídy</t>
  </si>
  <si>
    <t>I.pololetí</t>
  </si>
  <si>
    <t>II.pololetí</t>
  </si>
  <si>
    <t>sůl II.a III.třídy</t>
  </si>
  <si>
    <t>inert II a III.tř.</t>
  </si>
  <si>
    <t>tis.Kč</t>
  </si>
  <si>
    <t>tuny</t>
  </si>
  <si>
    <t>rok</t>
  </si>
  <si>
    <t>období</t>
  </si>
  <si>
    <t>2006</t>
  </si>
  <si>
    <t>2007</t>
  </si>
  <si>
    <t>I. pololetí</t>
  </si>
  <si>
    <t>II. pololetí</t>
  </si>
  <si>
    <t>2008</t>
  </si>
  <si>
    <t>2009</t>
  </si>
  <si>
    <t xml:space="preserve">Porovnání celkových nákladů a spotřeby posypových materiálů na zimní údržbu krajských silnic </t>
  </si>
  <si>
    <t>Jihomoravský</t>
  </si>
  <si>
    <t>Liberecký</t>
  </si>
  <si>
    <t>Pardubický</t>
  </si>
  <si>
    <t>Olomoucký</t>
  </si>
  <si>
    <t>Královéhradecký</t>
  </si>
  <si>
    <t>Zlínský</t>
  </si>
  <si>
    <t>Karlovarský</t>
  </si>
  <si>
    <t>Středočeský</t>
  </si>
  <si>
    <t>Vysočina</t>
  </si>
  <si>
    <t>Moravskoslezský</t>
  </si>
  <si>
    <t>Jihočeský</t>
  </si>
  <si>
    <t>Plzeńský</t>
  </si>
  <si>
    <t>Ústecký</t>
  </si>
  <si>
    <t xml:space="preserve">ČR </t>
  </si>
  <si>
    <t>zimní období</t>
  </si>
  <si>
    <t>2010</t>
  </si>
  <si>
    <t>2009-2010</t>
  </si>
  <si>
    <t>2010-2011</t>
  </si>
  <si>
    <t>kalendářní rok</t>
  </si>
  <si>
    <t>2011-2012</t>
  </si>
  <si>
    <t>2012-2013</t>
  </si>
  <si>
    <t>2013-2014</t>
  </si>
  <si>
    <t xml:space="preserve">I.pololetí </t>
  </si>
  <si>
    <t xml:space="preserve">II.pololetí 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</si>
  <si>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</si>
  <si>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</si>
  <si>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</si>
  <si>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</si>
  <si>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</si>
  <si>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</si>
  <si>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</si>
  <si>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</si>
  <si>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</si>
  <si>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</si>
  <si>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</si>
  <si>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</si>
  <si>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</si>
  <si>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</si>
  <si>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</si>
  <si>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náklady II. a III. třídy</t>
  </si>
  <si>
    <t>sůl II. a III. třídy</t>
  </si>
  <si>
    <t>inert II. a III. třídy</t>
  </si>
  <si>
    <t>2022-2023</t>
  </si>
  <si>
    <t>délka sítě (km) k 1.1.2023</t>
  </si>
  <si>
    <t>ZÚS 22-23</t>
  </si>
  <si>
    <t>na 1 km sítě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</si>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</sst>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4" fillId="0" borderId="1" xfId="1" applyNumberFormat="1" applyFill="1" applyBorder="1" applyAlignment="1">
      <alignment vertical="center"/>
    </xf>
    <xf numFmtId="3" fontId="4" fillId="0" borderId="2" xfId="1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9"/>
  <sheetViews>
    <sheetView tabSelected="1" zoomScale="75" zoomScaleNormal="75" workbookViewId="0">
      <pane xSplit="4" ySplit="1" topLeftCell="Z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6.85546875" style="1" customWidth="1"/>
    <col min="2" max="2" width="21.85546875" style="1" customWidth="1"/>
    <col min="3" max="3" width="13.7109375" style="68" customWidth="1"/>
    <col min="4" max="5" width="9.140625" style="1"/>
    <col min="6" max="6" width="9.140625" style="3"/>
    <col min="7" max="7" width="10.7109375" style="3" customWidth="1"/>
    <col min="8" max="21" width="10.7109375" style="1" customWidth="1"/>
    <col min="22" max="24" width="10.7109375" style="4" customWidth="1"/>
    <col min="25" max="26" width="10.7109375" style="1" customWidth="1"/>
    <col min="27" max="28" width="10.7109375" style="3" customWidth="1"/>
    <col min="29" max="30" width="10.7109375" style="1" customWidth="1"/>
    <col min="31" max="41" width="10.7109375" style="3" customWidth="1"/>
    <col min="42" max="50" width="10.7109375" style="1" customWidth="1"/>
    <col min="51" max="51" width="9.140625" style="1"/>
    <col min="52" max="52" width="11.42578125" style="61" customWidth="1"/>
    <col min="53" max="16384" width="9.140625" style="1"/>
  </cols>
  <sheetData>
    <row r="1" spans="1:50" x14ac:dyDescent="0.2">
      <c r="B1" s="2" t="s">
        <v>15</v>
      </c>
      <c r="C1" s="46"/>
      <c r="M1" s="4"/>
      <c r="N1" s="4"/>
      <c r="O1" s="5"/>
      <c r="U1" s="6"/>
    </row>
    <row r="2" spans="1:50" x14ac:dyDescent="0.2">
      <c r="B2" s="7" t="s">
        <v>7</v>
      </c>
      <c r="C2" s="60"/>
      <c r="D2" s="7"/>
      <c r="E2" s="7">
        <v>2001</v>
      </c>
      <c r="F2" s="8">
        <v>2001</v>
      </c>
      <c r="G2" s="89">
        <v>2002</v>
      </c>
      <c r="H2" s="89"/>
      <c r="I2" s="90">
        <v>2003</v>
      </c>
      <c r="J2" s="90"/>
      <c r="K2" s="90">
        <v>2004</v>
      </c>
      <c r="L2" s="90"/>
      <c r="M2" s="90">
        <v>2005</v>
      </c>
      <c r="N2" s="90"/>
      <c r="O2" s="91" t="s">
        <v>9</v>
      </c>
      <c r="P2" s="91"/>
      <c r="Q2" s="90" t="s">
        <v>10</v>
      </c>
      <c r="R2" s="90"/>
      <c r="S2" s="90" t="s">
        <v>13</v>
      </c>
      <c r="T2" s="90"/>
      <c r="U2" s="92" t="s">
        <v>14</v>
      </c>
      <c r="V2" s="92"/>
      <c r="W2" s="93" t="s">
        <v>31</v>
      </c>
      <c r="X2" s="93"/>
      <c r="Y2" s="93">
        <v>2011</v>
      </c>
      <c r="Z2" s="93"/>
      <c r="AA2" s="88">
        <v>2012</v>
      </c>
      <c r="AB2" s="88"/>
      <c r="AC2" s="88">
        <v>2013</v>
      </c>
      <c r="AD2" s="88"/>
      <c r="AE2" s="88">
        <v>2014</v>
      </c>
      <c r="AF2" s="88"/>
      <c r="AG2" s="88">
        <v>2015</v>
      </c>
      <c r="AH2" s="88"/>
      <c r="AI2" s="88">
        <v>2016</v>
      </c>
      <c r="AJ2" s="88"/>
      <c r="AK2" s="88">
        <v>2017</v>
      </c>
      <c r="AL2" s="88"/>
      <c r="AM2" s="88">
        <v>2018</v>
      </c>
      <c r="AN2" s="88"/>
      <c r="AO2" s="88">
        <v>2019</v>
      </c>
      <c r="AP2" s="88"/>
      <c r="AQ2" s="88">
        <v>2020</v>
      </c>
      <c r="AR2" s="88"/>
      <c r="AS2" s="94">
        <v>2021</v>
      </c>
      <c r="AT2" s="94"/>
      <c r="AU2" s="94">
        <v>2022</v>
      </c>
      <c r="AV2" s="94"/>
      <c r="AW2" s="94">
        <v>2023</v>
      </c>
      <c r="AX2" s="94"/>
    </row>
    <row r="3" spans="1:50" ht="25.5" x14ac:dyDescent="0.2">
      <c r="B3" s="7" t="s">
        <v>8</v>
      </c>
      <c r="C3" s="70" t="s">
        <v>59</v>
      </c>
      <c r="D3" s="7"/>
      <c r="E3" s="7" t="s">
        <v>1</v>
      </c>
      <c r="F3" s="8" t="s">
        <v>2</v>
      </c>
      <c r="G3" s="9" t="s">
        <v>1</v>
      </c>
      <c r="H3" s="10" t="s">
        <v>2</v>
      </c>
      <c r="I3" s="10" t="s">
        <v>1</v>
      </c>
      <c r="J3" s="10" t="s">
        <v>2</v>
      </c>
      <c r="K3" s="10" t="s">
        <v>1</v>
      </c>
      <c r="L3" s="10" t="s">
        <v>2</v>
      </c>
      <c r="M3" s="11" t="s">
        <v>1</v>
      </c>
      <c r="N3" s="11" t="s">
        <v>2</v>
      </c>
      <c r="O3" s="12" t="s">
        <v>1</v>
      </c>
      <c r="P3" s="12" t="s">
        <v>2</v>
      </c>
      <c r="Q3" s="12" t="s">
        <v>11</v>
      </c>
      <c r="R3" s="12" t="s">
        <v>12</v>
      </c>
      <c r="S3" s="12" t="s">
        <v>11</v>
      </c>
      <c r="T3" s="12" t="s">
        <v>12</v>
      </c>
      <c r="U3" s="11" t="s">
        <v>1</v>
      </c>
      <c r="V3" s="13" t="s">
        <v>12</v>
      </c>
      <c r="W3" s="14" t="s">
        <v>1</v>
      </c>
      <c r="X3" s="14" t="s">
        <v>2</v>
      </c>
      <c r="Y3" s="14" t="s">
        <v>1</v>
      </c>
      <c r="Z3" s="15" t="s">
        <v>2</v>
      </c>
      <c r="AA3" s="15" t="s">
        <v>1</v>
      </c>
      <c r="AB3" s="15" t="s">
        <v>2</v>
      </c>
      <c r="AC3" s="15" t="s">
        <v>1</v>
      </c>
      <c r="AD3" s="15" t="s">
        <v>2</v>
      </c>
      <c r="AE3" s="15" t="s">
        <v>38</v>
      </c>
      <c r="AF3" s="15" t="s">
        <v>39</v>
      </c>
      <c r="AG3" s="15" t="s">
        <v>38</v>
      </c>
      <c r="AH3" s="15" t="s">
        <v>39</v>
      </c>
      <c r="AI3" s="15" t="s">
        <v>1</v>
      </c>
      <c r="AJ3" s="15" t="s">
        <v>2</v>
      </c>
      <c r="AK3" s="15" t="s">
        <v>1</v>
      </c>
      <c r="AL3" s="15" t="s">
        <v>2</v>
      </c>
      <c r="AM3" s="16" t="s">
        <v>11</v>
      </c>
      <c r="AN3" s="15" t="s">
        <v>2</v>
      </c>
      <c r="AO3" s="15" t="s">
        <v>1</v>
      </c>
      <c r="AP3" s="15" t="s">
        <v>2</v>
      </c>
      <c r="AQ3" s="15" t="s">
        <v>1</v>
      </c>
      <c r="AR3" s="15" t="s">
        <v>2</v>
      </c>
      <c r="AS3" s="15" t="s">
        <v>1</v>
      </c>
      <c r="AT3" s="15" t="s">
        <v>2</v>
      </c>
      <c r="AU3" s="15" t="s">
        <v>1</v>
      </c>
      <c r="AV3" s="15" t="s">
        <v>2</v>
      </c>
      <c r="AW3" s="15" t="s">
        <v>1</v>
      </c>
    </row>
    <row r="4" spans="1:50" x14ac:dyDescent="0.2">
      <c r="A4" s="3" t="s">
        <v>23</v>
      </c>
      <c r="B4" s="17" t="s">
        <v>0</v>
      </c>
      <c r="C4" s="71">
        <v>8621.9050000000007</v>
      </c>
      <c r="D4" s="17" t="s">
        <v>5</v>
      </c>
      <c r="E4" s="18"/>
      <c r="F4" s="18"/>
      <c r="G4" s="18">
        <f>I4</f>
        <v>140124</v>
      </c>
      <c r="H4" s="18">
        <f>J4</f>
        <v>115052</v>
      </c>
      <c r="I4" s="18">
        <v>140124</v>
      </c>
      <c r="J4" s="18">
        <v>115052</v>
      </c>
      <c r="K4" s="18">
        <v>227533</v>
      </c>
      <c r="L4" s="18">
        <v>98740</v>
      </c>
      <c r="M4" s="19">
        <v>260678</v>
      </c>
      <c r="N4" s="19">
        <v>149868</v>
      </c>
      <c r="O4" s="20">
        <v>379051</v>
      </c>
      <c r="P4" s="20">
        <v>87861</v>
      </c>
      <c r="Q4" s="20">
        <v>214146</v>
      </c>
      <c r="R4" s="20">
        <v>138766</v>
      </c>
      <c r="S4" s="20">
        <v>225226</v>
      </c>
      <c r="T4" s="20">
        <v>132195</v>
      </c>
      <c r="U4" s="18">
        <v>338993</v>
      </c>
      <c r="V4" s="21">
        <v>103903</v>
      </c>
      <c r="W4" s="21">
        <v>282307</v>
      </c>
      <c r="X4" s="21">
        <v>230820</v>
      </c>
      <c r="Y4" s="18">
        <v>145819</v>
      </c>
      <c r="Z4" s="18">
        <v>60530</v>
      </c>
      <c r="AA4" s="18">
        <v>193995</v>
      </c>
      <c r="AB4" s="18">
        <v>124183</v>
      </c>
      <c r="AC4" s="18">
        <v>253899</v>
      </c>
      <c r="AD4" s="18">
        <v>46185</v>
      </c>
      <c r="AE4" s="18">
        <v>82837</v>
      </c>
      <c r="AF4" s="18">
        <v>53233</v>
      </c>
      <c r="AG4" s="18">
        <v>129705</v>
      </c>
      <c r="AH4" s="18">
        <v>30706</v>
      </c>
      <c r="AI4" s="22">
        <v>180116</v>
      </c>
      <c r="AJ4" s="22">
        <v>68553</v>
      </c>
      <c r="AK4" s="22">
        <v>215783</v>
      </c>
      <c r="AL4" s="22">
        <v>84689</v>
      </c>
      <c r="AM4" s="23">
        <v>164613</v>
      </c>
      <c r="AN4" s="22">
        <v>77100</v>
      </c>
      <c r="AO4" s="22">
        <v>206645</v>
      </c>
      <c r="AP4" s="22">
        <v>56530</v>
      </c>
      <c r="AQ4" s="17">
        <v>133144</v>
      </c>
      <c r="AR4" s="18">
        <v>63765.304089999998</v>
      </c>
      <c r="AS4" s="18">
        <v>356567.09214000002</v>
      </c>
      <c r="AT4" s="18">
        <v>136826.4578</v>
      </c>
      <c r="AU4" s="19">
        <v>153414.39837000001</v>
      </c>
      <c r="AV4" s="19">
        <v>155172</v>
      </c>
      <c r="AW4" s="19">
        <v>180747</v>
      </c>
    </row>
    <row r="5" spans="1:50" x14ac:dyDescent="0.2">
      <c r="A5" s="3" t="s">
        <v>23</v>
      </c>
      <c r="B5" s="17" t="s">
        <v>3</v>
      </c>
      <c r="C5" s="72"/>
      <c r="D5" s="17" t="s">
        <v>6</v>
      </c>
      <c r="E5" s="18"/>
      <c r="F5" s="18"/>
      <c r="G5" s="18">
        <f>I5</f>
        <v>15444</v>
      </c>
      <c r="H5" s="18"/>
      <c r="I5" s="18">
        <v>15444</v>
      </c>
      <c r="J5" s="18">
        <v>9628</v>
      </c>
      <c r="K5" s="18">
        <v>29627</v>
      </c>
      <c r="L5" s="18">
        <v>7310</v>
      </c>
      <c r="M5" s="19">
        <v>29422</v>
      </c>
      <c r="N5" s="18">
        <v>14968</v>
      </c>
      <c r="O5" s="20">
        <v>31766</v>
      </c>
      <c r="P5" s="20">
        <v>4456</v>
      </c>
      <c r="Q5" s="20">
        <v>12480</v>
      </c>
      <c r="R5" s="20">
        <v>11393</v>
      </c>
      <c r="S5" s="20">
        <v>12746</v>
      </c>
      <c r="T5" s="20">
        <v>7854</v>
      </c>
      <c r="U5" s="18">
        <v>33453</v>
      </c>
      <c r="V5" s="21">
        <v>20642</v>
      </c>
      <c r="W5" s="21">
        <v>26769</v>
      </c>
      <c r="X5" s="21">
        <v>26574</v>
      </c>
      <c r="Y5" s="18">
        <v>12403</v>
      </c>
      <c r="Z5" s="18">
        <v>3781</v>
      </c>
      <c r="AA5" s="18">
        <v>27212</v>
      </c>
      <c r="AB5" s="18">
        <v>12417</v>
      </c>
      <c r="AC5" s="18">
        <v>28111</v>
      </c>
      <c r="AD5" s="18">
        <v>3763</v>
      </c>
      <c r="AE5" s="18">
        <v>8018</v>
      </c>
      <c r="AF5" s="18">
        <v>6652</v>
      </c>
      <c r="AG5" s="18">
        <v>13053</v>
      </c>
      <c r="AH5" s="18">
        <v>1412</v>
      </c>
      <c r="AI5" s="22">
        <v>20065</v>
      </c>
      <c r="AJ5" s="22">
        <v>5553</v>
      </c>
      <c r="AK5" s="22">
        <v>23255</v>
      </c>
      <c r="AL5" s="22">
        <v>8499</v>
      </c>
      <c r="AM5" s="23">
        <v>17486</v>
      </c>
      <c r="AN5" s="22">
        <v>7015</v>
      </c>
      <c r="AO5" s="22">
        <v>29885</v>
      </c>
      <c r="AP5" s="22">
        <v>2052</v>
      </c>
      <c r="AQ5" s="17">
        <v>6981</v>
      </c>
      <c r="AR5" s="18">
        <v>2882.21</v>
      </c>
      <c r="AS5" s="18">
        <v>34877.800000000003</v>
      </c>
      <c r="AT5" s="18">
        <v>12150.38</v>
      </c>
      <c r="AU5" s="19">
        <v>10810.28</v>
      </c>
      <c r="AV5" s="19">
        <v>13756</v>
      </c>
      <c r="AW5" s="19">
        <v>11769</v>
      </c>
    </row>
    <row r="6" spans="1:50" x14ac:dyDescent="0.2">
      <c r="A6" s="3" t="s">
        <v>23</v>
      </c>
      <c r="B6" s="17" t="s">
        <v>4</v>
      </c>
      <c r="C6" s="72"/>
      <c r="D6" s="17" t="s">
        <v>6</v>
      </c>
      <c r="E6" s="18"/>
      <c r="F6" s="18"/>
      <c r="G6" s="18">
        <f>I6</f>
        <v>30183</v>
      </c>
      <c r="H6" s="18"/>
      <c r="I6" s="18">
        <v>30183</v>
      </c>
      <c r="J6" s="18">
        <v>14405</v>
      </c>
      <c r="K6" s="18">
        <v>55575</v>
      </c>
      <c r="L6" s="18">
        <v>11981</v>
      </c>
      <c r="M6" s="19">
        <v>41141</v>
      </c>
      <c r="N6" s="18">
        <v>21342</v>
      </c>
      <c r="O6" s="20">
        <v>51201</v>
      </c>
      <c r="P6" s="20">
        <v>5463</v>
      </c>
      <c r="Q6" s="20">
        <v>16139</v>
      </c>
      <c r="R6" s="20">
        <v>15777</v>
      </c>
      <c r="S6" s="20">
        <v>17675</v>
      </c>
      <c r="T6" s="20">
        <v>11938</v>
      </c>
      <c r="U6" s="18">
        <v>40241</v>
      </c>
      <c r="V6" s="21">
        <v>10657</v>
      </c>
      <c r="W6" s="21">
        <v>30465</v>
      </c>
      <c r="X6" s="21">
        <v>29692</v>
      </c>
      <c r="Y6" s="18">
        <v>16046</v>
      </c>
      <c r="Z6" s="18">
        <v>2614</v>
      </c>
      <c r="AA6" s="18">
        <v>25958</v>
      </c>
      <c r="AB6" s="18">
        <v>11991</v>
      </c>
      <c r="AC6" s="18">
        <v>32517</v>
      </c>
      <c r="AD6" s="18">
        <v>3042</v>
      </c>
      <c r="AE6" s="18">
        <v>6987</v>
      </c>
      <c r="AF6" s="18">
        <v>4058</v>
      </c>
      <c r="AG6" s="18">
        <v>11218</v>
      </c>
      <c r="AH6" s="18">
        <v>768</v>
      </c>
      <c r="AI6" s="22">
        <v>16570</v>
      </c>
      <c r="AJ6" s="22">
        <v>3926</v>
      </c>
      <c r="AK6" s="22">
        <v>19661</v>
      </c>
      <c r="AL6" s="22">
        <v>7495</v>
      </c>
      <c r="AM6" s="23">
        <v>15788</v>
      </c>
      <c r="AN6" s="22">
        <v>5252</v>
      </c>
      <c r="AO6" s="22">
        <v>16028</v>
      </c>
      <c r="AP6" s="22">
        <v>949</v>
      </c>
      <c r="AQ6" s="17">
        <v>5043</v>
      </c>
      <c r="AR6" s="18">
        <v>2613</v>
      </c>
      <c r="AS6" s="18">
        <v>25299.75</v>
      </c>
      <c r="AT6" s="18">
        <v>7666.87</v>
      </c>
      <c r="AU6" s="19">
        <v>6711.45</v>
      </c>
      <c r="AV6" s="19">
        <v>9962</v>
      </c>
      <c r="AW6" s="19">
        <v>7403</v>
      </c>
    </row>
    <row r="7" spans="1:50" x14ac:dyDescent="0.2">
      <c r="C7" s="73"/>
      <c r="Y7" s="24"/>
      <c r="Z7" s="24"/>
      <c r="AA7" s="24"/>
      <c r="AB7" s="24"/>
      <c r="AC7" s="24"/>
      <c r="AD7" s="24"/>
      <c r="AE7" s="18"/>
      <c r="AF7" s="18"/>
      <c r="AG7" s="25"/>
      <c r="AH7" s="25"/>
      <c r="AI7" s="25"/>
      <c r="AJ7" s="25"/>
      <c r="AK7" s="25"/>
      <c r="AL7" s="25"/>
      <c r="AM7" s="25"/>
      <c r="AN7" s="18"/>
      <c r="AO7" s="18"/>
      <c r="AP7" s="18"/>
      <c r="AQ7" s="18"/>
      <c r="AR7" s="18"/>
      <c r="AS7" s="18"/>
      <c r="AT7" s="18"/>
      <c r="AU7" s="19"/>
      <c r="AV7" s="19"/>
      <c r="AW7" s="19"/>
    </row>
    <row r="8" spans="1:50" x14ac:dyDescent="0.2">
      <c r="A8" s="1" t="s">
        <v>26</v>
      </c>
      <c r="B8" s="17" t="s">
        <v>0</v>
      </c>
      <c r="C8" s="71">
        <v>5434.9219999999996</v>
      </c>
      <c r="D8" s="17" t="s">
        <v>5</v>
      </c>
      <c r="E8" s="18"/>
      <c r="F8" s="18"/>
      <c r="G8" s="18">
        <f>I8</f>
        <v>109424</v>
      </c>
      <c r="H8" s="18">
        <v>57702</v>
      </c>
      <c r="I8" s="18">
        <v>109424</v>
      </c>
      <c r="J8" s="18">
        <v>63197</v>
      </c>
      <c r="K8" s="18">
        <v>142849.467</v>
      </c>
      <c r="L8" s="18">
        <v>59563</v>
      </c>
      <c r="M8" s="19">
        <v>155092</v>
      </c>
      <c r="N8" s="19">
        <v>107545</v>
      </c>
      <c r="O8" s="20">
        <v>172643</v>
      </c>
      <c r="P8" s="20">
        <v>54757</v>
      </c>
      <c r="Q8" s="20">
        <v>90394</v>
      </c>
      <c r="R8" s="20">
        <v>96338</v>
      </c>
      <c r="S8" s="20">
        <v>91437</v>
      </c>
      <c r="T8" s="20">
        <v>72541</v>
      </c>
      <c r="U8" s="18">
        <v>150856</v>
      </c>
      <c r="V8" s="21">
        <v>57508</v>
      </c>
      <c r="W8" s="21">
        <v>150160</v>
      </c>
      <c r="X8" s="21">
        <v>109009</v>
      </c>
      <c r="Y8" s="18">
        <v>109944</v>
      </c>
      <c r="Z8" s="18">
        <v>56591</v>
      </c>
      <c r="AA8" s="18">
        <v>138163</v>
      </c>
      <c r="AB8" s="18">
        <v>82657</v>
      </c>
      <c r="AC8" s="18">
        <v>175091</v>
      </c>
      <c r="AD8" s="18">
        <v>59138</v>
      </c>
      <c r="AE8" s="18">
        <v>78554</v>
      </c>
      <c r="AF8" s="18">
        <v>64345</v>
      </c>
      <c r="AG8" s="18">
        <v>113166</v>
      </c>
      <c r="AH8" s="18">
        <v>56326</v>
      </c>
      <c r="AI8" s="22">
        <v>120880</v>
      </c>
      <c r="AJ8" s="22">
        <v>77024</v>
      </c>
      <c r="AK8" s="22">
        <v>142073</v>
      </c>
      <c r="AL8" s="22">
        <v>87542</v>
      </c>
      <c r="AM8" s="23">
        <v>141579</v>
      </c>
      <c r="AN8" s="22">
        <v>107175</v>
      </c>
      <c r="AO8" s="22">
        <v>154527</v>
      </c>
      <c r="AP8" s="22">
        <v>69271</v>
      </c>
      <c r="AQ8" s="22">
        <v>105940</v>
      </c>
      <c r="AR8" s="22">
        <v>72131</v>
      </c>
      <c r="AS8" s="22">
        <v>169485</v>
      </c>
      <c r="AT8" s="22">
        <v>101161</v>
      </c>
      <c r="AU8" s="32">
        <v>126864</v>
      </c>
      <c r="AV8" s="19">
        <v>115006</v>
      </c>
      <c r="AW8" s="19">
        <v>133311</v>
      </c>
    </row>
    <row r="9" spans="1:50" x14ac:dyDescent="0.2">
      <c r="A9" s="1" t="s">
        <v>26</v>
      </c>
      <c r="B9" s="17" t="s">
        <v>3</v>
      </c>
      <c r="C9" s="72"/>
      <c r="D9" s="17" t="s">
        <v>6</v>
      </c>
      <c r="E9" s="18"/>
      <c r="F9" s="18"/>
      <c r="G9" s="18">
        <f>I9</f>
        <v>7724</v>
      </c>
      <c r="H9" s="18">
        <v>4419</v>
      </c>
      <c r="I9" s="18">
        <v>7724</v>
      </c>
      <c r="J9" s="18">
        <v>2539</v>
      </c>
      <c r="K9" s="18">
        <v>15136.95</v>
      </c>
      <c r="L9" s="18">
        <v>3861.81</v>
      </c>
      <c r="M9" s="19">
        <v>11144.75</v>
      </c>
      <c r="N9" s="18">
        <v>7851</v>
      </c>
      <c r="O9" s="20">
        <v>12072</v>
      </c>
      <c r="P9" s="20">
        <v>1758.05</v>
      </c>
      <c r="Q9" s="20">
        <v>5010.49</v>
      </c>
      <c r="R9" s="20">
        <v>6572.72</v>
      </c>
      <c r="S9" s="20">
        <v>4593.03</v>
      </c>
      <c r="T9" s="20">
        <v>4418.71</v>
      </c>
      <c r="U9" s="18">
        <v>12073.45</v>
      </c>
      <c r="V9" s="21">
        <v>4185</v>
      </c>
      <c r="W9" s="21">
        <v>13831</v>
      </c>
      <c r="X9" s="21">
        <v>10686</v>
      </c>
      <c r="Y9" s="18">
        <v>6648</v>
      </c>
      <c r="Z9" s="18">
        <v>2366</v>
      </c>
      <c r="AA9" s="18">
        <v>9140</v>
      </c>
      <c r="AB9" s="18">
        <v>6748</v>
      </c>
      <c r="AC9" s="18">
        <v>13861</v>
      </c>
      <c r="AD9" s="18">
        <v>2676</v>
      </c>
      <c r="AE9" s="18">
        <v>3695</v>
      </c>
      <c r="AF9" s="18">
        <v>3702</v>
      </c>
      <c r="AG9" s="18">
        <v>7476</v>
      </c>
      <c r="AH9" s="18">
        <v>4063</v>
      </c>
      <c r="AI9" s="22">
        <v>8640</v>
      </c>
      <c r="AJ9" s="22">
        <v>4177</v>
      </c>
      <c r="AK9" s="22">
        <v>11002</v>
      </c>
      <c r="AL9" s="22">
        <v>6442</v>
      </c>
      <c r="AM9" s="23">
        <v>11917</v>
      </c>
      <c r="AN9" s="22">
        <v>8833</v>
      </c>
      <c r="AO9" s="22">
        <v>14947</v>
      </c>
      <c r="AP9" s="22">
        <v>1611</v>
      </c>
      <c r="AQ9" s="22">
        <v>6975</v>
      </c>
      <c r="AR9" s="22">
        <v>2132</v>
      </c>
      <c r="AS9" s="22">
        <v>16390</v>
      </c>
      <c r="AT9" s="22">
        <v>7570</v>
      </c>
      <c r="AU9" s="32">
        <v>7006</v>
      </c>
      <c r="AV9" s="19">
        <v>8792</v>
      </c>
      <c r="AW9" s="19">
        <v>8782</v>
      </c>
    </row>
    <row r="10" spans="1:50" x14ac:dyDescent="0.2">
      <c r="A10" s="1" t="s">
        <v>26</v>
      </c>
      <c r="B10" s="17" t="s">
        <v>4</v>
      </c>
      <c r="C10" s="72"/>
      <c r="D10" s="17" t="s">
        <v>6</v>
      </c>
      <c r="E10" s="18"/>
      <c r="F10" s="18"/>
      <c r="G10" s="18">
        <f>I10</f>
        <v>41257</v>
      </c>
      <c r="H10" s="18">
        <v>29554</v>
      </c>
      <c r="I10" s="18">
        <v>41257</v>
      </c>
      <c r="J10" s="18">
        <v>14472</v>
      </c>
      <c r="K10" s="18">
        <v>62595</v>
      </c>
      <c r="L10" s="18">
        <v>15225.85</v>
      </c>
      <c r="M10" s="19">
        <v>55499.33</v>
      </c>
      <c r="N10" s="18">
        <v>36812</v>
      </c>
      <c r="O10" s="20">
        <v>51636</v>
      </c>
      <c r="P10" s="20">
        <v>7159.75</v>
      </c>
      <c r="Q10" s="20">
        <v>16586.98</v>
      </c>
      <c r="R10" s="20">
        <v>25033.88</v>
      </c>
      <c r="S10" s="20">
        <v>19088.27</v>
      </c>
      <c r="T10" s="20">
        <v>16485.07</v>
      </c>
      <c r="U10" s="18">
        <v>46816.09</v>
      </c>
      <c r="V10" s="21">
        <v>14786</v>
      </c>
      <c r="W10" s="21">
        <v>47205</v>
      </c>
      <c r="X10" s="21">
        <v>36059</v>
      </c>
      <c r="Y10" s="18">
        <v>23251</v>
      </c>
      <c r="Z10" s="18">
        <v>10570</v>
      </c>
      <c r="AA10" s="18">
        <v>28049</v>
      </c>
      <c r="AB10" s="18">
        <v>21296</v>
      </c>
      <c r="AC10" s="18">
        <v>45688</v>
      </c>
      <c r="AD10" s="18">
        <v>8926</v>
      </c>
      <c r="AE10" s="18">
        <v>13942</v>
      </c>
      <c r="AF10" s="18">
        <v>12163</v>
      </c>
      <c r="AG10" s="18">
        <v>26360</v>
      </c>
      <c r="AH10" s="18">
        <v>7198</v>
      </c>
      <c r="AI10" s="22">
        <v>28825</v>
      </c>
      <c r="AJ10" s="22">
        <v>12468</v>
      </c>
      <c r="AK10" s="22">
        <v>28331</v>
      </c>
      <c r="AL10" s="22">
        <v>14892</v>
      </c>
      <c r="AM10" s="23">
        <v>29327</v>
      </c>
      <c r="AN10" s="22">
        <v>17073</v>
      </c>
      <c r="AO10" s="22">
        <v>29903</v>
      </c>
      <c r="AP10" s="22">
        <v>4102</v>
      </c>
      <c r="AQ10" s="22">
        <v>19888</v>
      </c>
      <c r="AR10" s="22">
        <v>8747</v>
      </c>
      <c r="AS10" s="22">
        <v>43412</v>
      </c>
      <c r="AT10" s="22">
        <v>17548</v>
      </c>
      <c r="AU10" s="32">
        <v>20852</v>
      </c>
      <c r="AV10" s="19">
        <v>19336</v>
      </c>
      <c r="AW10" s="19">
        <v>22473</v>
      </c>
    </row>
    <row r="11" spans="1:50" x14ac:dyDescent="0.2">
      <c r="C11" s="73"/>
      <c r="Y11" s="24"/>
      <c r="Z11" s="24"/>
      <c r="AA11" s="24"/>
      <c r="AB11" s="24"/>
      <c r="AC11" s="24"/>
      <c r="AD11" s="24"/>
      <c r="AE11" s="18"/>
      <c r="AF11" s="18"/>
      <c r="AG11" s="25"/>
      <c r="AH11" s="25"/>
      <c r="AI11" s="25"/>
      <c r="AJ11" s="25"/>
      <c r="AK11" s="25"/>
      <c r="AL11" s="25"/>
      <c r="AM11" s="25"/>
      <c r="AN11" s="18"/>
      <c r="AO11" s="18"/>
      <c r="AP11" s="18"/>
      <c r="AQ11" s="18"/>
      <c r="AR11" s="18"/>
      <c r="AS11" s="18"/>
      <c r="AT11" s="18"/>
      <c r="AU11" s="19"/>
      <c r="AV11" s="19"/>
      <c r="AW11" s="19"/>
    </row>
    <row r="12" spans="1:50" x14ac:dyDescent="0.2">
      <c r="A12" s="3" t="s">
        <v>27</v>
      </c>
      <c r="B12" s="17" t="s">
        <v>0</v>
      </c>
      <c r="C12" s="71">
        <v>4612.6719999999996</v>
      </c>
      <c r="D12" s="17" t="s">
        <v>5</v>
      </c>
      <c r="E12" s="18"/>
      <c r="F12" s="18">
        <v>97807</v>
      </c>
      <c r="G12" s="18">
        <v>74863</v>
      </c>
      <c r="H12" s="18">
        <v>61585</v>
      </c>
      <c r="I12" s="18">
        <v>95446</v>
      </c>
      <c r="J12" s="18">
        <v>56132</v>
      </c>
      <c r="K12" s="18">
        <v>122094</v>
      </c>
      <c r="L12" s="18">
        <v>63749</v>
      </c>
      <c r="M12" s="19">
        <v>114779</v>
      </c>
      <c r="N12" s="19">
        <v>84957</v>
      </c>
      <c r="O12" s="20">
        <v>115566</v>
      </c>
      <c r="P12" s="20">
        <v>41001</v>
      </c>
      <c r="Q12" s="20">
        <v>68727</v>
      </c>
      <c r="R12" s="20">
        <v>72700</v>
      </c>
      <c r="S12" s="20">
        <v>84353</v>
      </c>
      <c r="T12" s="20">
        <v>73513</v>
      </c>
      <c r="U12" s="18">
        <v>111443</v>
      </c>
      <c r="V12" s="21">
        <v>84845</v>
      </c>
      <c r="W12" s="21">
        <v>133444</v>
      </c>
      <c r="X12" s="21">
        <v>142167</v>
      </c>
      <c r="Y12" s="18">
        <v>80948</v>
      </c>
      <c r="Z12" s="18">
        <v>67752</v>
      </c>
      <c r="AA12" s="19">
        <v>94661</v>
      </c>
      <c r="AB12" s="18">
        <v>85668</v>
      </c>
      <c r="AC12" s="19">
        <v>126279</v>
      </c>
      <c r="AD12" s="19">
        <v>79768</v>
      </c>
      <c r="AE12" s="18">
        <v>64091</v>
      </c>
      <c r="AF12" s="18">
        <v>63820</v>
      </c>
      <c r="AG12" s="18">
        <v>85180</v>
      </c>
      <c r="AH12" s="18">
        <v>63187</v>
      </c>
      <c r="AI12" s="22">
        <v>104852</v>
      </c>
      <c r="AJ12" s="22">
        <v>72429</v>
      </c>
      <c r="AK12" s="22">
        <v>112000</v>
      </c>
      <c r="AL12" s="22">
        <v>95935</v>
      </c>
      <c r="AM12" s="23">
        <v>99400</v>
      </c>
      <c r="AN12" s="22">
        <v>90134</v>
      </c>
      <c r="AO12" s="22">
        <v>129060</v>
      </c>
      <c r="AP12" s="22">
        <v>66584</v>
      </c>
      <c r="AQ12" s="22">
        <v>97946</v>
      </c>
      <c r="AR12" s="22">
        <v>81744</v>
      </c>
      <c r="AS12" s="22">
        <v>158534</v>
      </c>
      <c r="AT12" s="22">
        <v>104591</v>
      </c>
      <c r="AU12" s="32">
        <v>118517</v>
      </c>
      <c r="AV12" s="19">
        <v>108382</v>
      </c>
      <c r="AW12" s="19">
        <v>115045</v>
      </c>
    </row>
    <row r="13" spans="1:50" x14ac:dyDescent="0.2">
      <c r="A13" s="3" t="s">
        <v>27</v>
      </c>
      <c r="B13" s="17" t="s">
        <v>3</v>
      </c>
      <c r="C13" s="72"/>
      <c r="D13" s="17" t="s">
        <v>6</v>
      </c>
      <c r="E13" s="18"/>
      <c r="F13" s="18">
        <v>10829</v>
      </c>
      <c r="G13" s="18">
        <v>7365</v>
      </c>
      <c r="H13" s="18">
        <v>6924</v>
      </c>
      <c r="I13" s="18">
        <v>10740</v>
      </c>
      <c r="J13" s="18">
        <v>7379</v>
      </c>
      <c r="K13" s="18">
        <v>17741</v>
      </c>
      <c r="L13" s="18">
        <v>7230</v>
      </c>
      <c r="M13" s="19">
        <v>13100</v>
      </c>
      <c r="N13" s="18">
        <v>9692</v>
      </c>
      <c r="O13" s="20">
        <v>12988</v>
      </c>
      <c r="P13" s="20">
        <v>1594</v>
      </c>
      <c r="Q13" s="20">
        <v>4738</v>
      </c>
      <c r="R13" s="20">
        <v>5512</v>
      </c>
      <c r="S13" s="20">
        <v>7765</v>
      </c>
      <c r="T13" s="20">
        <v>5939</v>
      </c>
      <c r="U13" s="18">
        <v>14206</v>
      </c>
      <c r="V13" s="21">
        <v>6623</v>
      </c>
      <c r="W13" s="21">
        <v>16466</v>
      </c>
      <c r="X13" s="21">
        <v>13400</v>
      </c>
      <c r="Y13" s="18">
        <v>5577</v>
      </c>
      <c r="Z13" s="18">
        <v>3281</v>
      </c>
      <c r="AA13" s="19">
        <v>9742</v>
      </c>
      <c r="AB13" s="18">
        <v>9466</v>
      </c>
      <c r="AC13" s="19">
        <v>18203</v>
      </c>
      <c r="AD13" s="19">
        <v>5747</v>
      </c>
      <c r="AE13" s="18">
        <v>4970</v>
      </c>
      <c r="AF13" s="18">
        <v>7254</v>
      </c>
      <c r="AG13" s="18">
        <v>9723</v>
      </c>
      <c r="AH13" s="18">
        <v>5757</v>
      </c>
      <c r="AI13" s="22">
        <v>13118</v>
      </c>
      <c r="AJ13" s="22">
        <v>3135</v>
      </c>
      <c r="AK13" s="22">
        <v>12600</v>
      </c>
      <c r="AL13" s="22">
        <v>5320</v>
      </c>
      <c r="AM13" s="23">
        <v>11240</v>
      </c>
      <c r="AN13" s="22">
        <v>6883</v>
      </c>
      <c r="AO13" s="22">
        <v>14195</v>
      </c>
      <c r="AP13" s="22">
        <v>1247</v>
      </c>
      <c r="AQ13" s="22">
        <v>6975</v>
      </c>
      <c r="AR13" s="22">
        <v>2900</v>
      </c>
      <c r="AS13" s="22">
        <v>22583</v>
      </c>
      <c r="AT13" s="22">
        <v>9428</v>
      </c>
      <c r="AU13" s="32">
        <v>9995</v>
      </c>
      <c r="AV13" s="19">
        <v>8930</v>
      </c>
      <c r="AW13" s="19">
        <v>7755</v>
      </c>
    </row>
    <row r="14" spans="1:50" x14ac:dyDescent="0.2">
      <c r="A14" s="3" t="s">
        <v>27</v>
      </c>
      <c r="B14" s="17" t="s">
        <v>4</v>
      </c>
      <c r="C14" s="72"/>
      <c r="D14" s="17" t="s">
        <v>6</v>
      </c>
      <c r="E14" s="18"/>
      <c r="F14" s="18">
        <v>11605</v>
      </c>
      <c r="G14" s="18">
        <v>11473</v>
      </c>
      <c r="H14" s="18">
        <v>10276</v>
      </c>
      <c r="I14" s="18">
        <v>14209</v>
      </c>
      <c r="J14" s="18">
        <v>10855</v>
      </c>
      <c r="K14" s="18">
        <v>15101</v>
      </c>
      <c r="L14" s="18">
        <v>8521</v>
      </c>
      <c r="M14" s="19">
        <v>16313</v>
      </c>
      <c r="N14" s="18">
        <v>11441</v>
      </c>
      <c r="O14" s="20">
        <v>12659</v>
      </c>
      <c r="P14" s="20">
        <v>2200</v>
      </c>
      <c r="Q14" s="20">
        <v>5872</v>
      </c>
      <c r="R14" s="20">
        <v>11569</v>
      </c>
      <c r="S14" s="20">
        <v>9224</v>
      </c>
      <c r="T14" s="20">
        <v>9515</v>
      </c>
      <c r="U14" s="18">
        <v>14822</v>
      </c>
      <c r="V14" s="21">
        <v>7689</v>
      </c>
      <c r="W14" s="21">
        <v>17931</v>
      </c>
      <c r="X14" s="21">
        <v>17881</v>
      </c>
      <c r="Y14" s="18">
        <v>10998</v>
      </c>
      <c r="Z14" s="18">
        <v>3745</v>
      </c>
      <c r="AA14" s="19">
        <v>10767</v>
      </c>
      <c r="AB14" s="18">
        <v>10231</v>
      </c>
      <c r="AC14" s="19">
        <v>16853</v>
      </c>
      <c r="AD14" s="19">
        <v>4077</v>
      </c>
      <c r="AE14" s="18">
        <v>4991</v>
      </c>
      <c r="AF14" s="18">
        <v>5099</v>
      </c>
      <c r="AG14" s="18">
        <v>8360</v>
      </c>
      <c r="AH14" s="18">
        <v>2376</v>
      </c>
      <c r="AI14" s="22">
        <v>11748</v>
      </c>
      <c r="AJ14" s="22">
        <v>2528</v>
      </c>
      <c r="AK14" s="22">
        <v>10700</v>
      </c>
      <c r="AL14" s="22">
        <v>6800</v>
      </c>
      <c r="AM14" s="23">
        <v>7500</v>
      </c>
      <c r="AN14" s="22">
        <v>5233</v>
      </c>
      <c r="AO14" s="22">
        <v>11867</v>
      </c>
      <c r="AP14" s="22">
        <v>1257</v>
      </c>
      <c r="AQ14" s="22">
        <v>5277</v>
      </c>
      <c r="AR14" s="22">
        <v>2210</v>
      </c>
      <c r="AS14" s="22">
        <v>12594</v>
      </c>
      <c r="AT14" s="22">
        <v>5037</v>
      </c>
      <c r="AU14" s="32">
        <v>6967</v>
      </c>
      <c r="AV14" s="19">
        <v>4471</v>
      </c>
      <c r="AW14" s="19">
        <v>6367</v>
      </c>
    </row>
    <row r="15" spans="1:50" x14ac:dyDescent="0.2">
      <c r="C15" s="73"/>
      <c r="Y15" s="24"/>
      <c r="Z15" s="24"/>
      <c r="AA15" s="24"/>
      <c r="AB15" s="24"/>
      <c r="AC15" s="24"/>
      <c r="AD15" s="24"/>
      <c r="AE15" s="18"/>
      <c r="AF15" s="18"/>
      <c r="AG15" s="25"/>
      <c r="AH15" s="25"/>
      <c r="AI15" s="25"/>
      <c r="AJ15" s="25"/>
      <c r="AK15" s="25"/>
      <c r="AL15" s="25"/>
      <c r="AM15" s="25"/>
      <c r="AN15" s="18"/>
      <c r="AO15" s="18"/>
      <c r="AP15" s="18"/>
      <c r="AQ15" s="18"/>
      <c r="AR15" s="18"/>
      <c r="AS15" s="18"/>
      <c r="AT15" s="18"/>
      <c r="AU15" s="19"/>
      <c r="AV15" s="19"/>
      <c r="AW15" s="19"/>
    </row>
    <row r="16" spans="1:50" x14ac:dyDescent="0.2">
      <c r="A16" s="3" t="s">
        <v>22</v>
      </c>
      <c r="B16" s="17" t="s">
        <v>0</v>
      </c>
      <c r="C16" s="71">
        <v>1837.6769999999999</v>
      </c>
      <c r="D16" s="17" t="s">
        <v>5</v>
      </c>
      <c r="E16" s="18"/>
      <c r="F16" s="18"/>
      <c r="G16" s="18">
        <v>39847</v>
      </c>
      <c r="H16" s="18">
        <v>26565</v>
      </c>
      <c r="I16" s="18">
        <v>45632</v>
      </c>
      <c r="J16" s="18">
        <v>30421</v>
      </c>
      <c r="K16" s="18">
        <v>61885</v>
      </c>
      <c r="L16" s="18">
        <v>41257</v>
      </c>
      <c r="M16" s="19">
        <v>76610</v>
      </c>
      <c r="N16" s="19">
        <v>51073</v>
      </c>
      <c r="O16" s="20">
        <v>70662</v>
      </c>
      <c r="P16" s="20">
        <v>8286</v>
      </c>
      <c r="Q16" s="20">
        <v>60499</v>
      </c>
      <c r="R16" s="20">
        <v>14040</v>
      </c>
      <c r="S16" s="20">
        <v>71666</v>
      </c>
      <c r="T16" s="20">
        <v>19668</v>
      </c>
      <c r="U16" s="18">
        <v>75254</v>
      </c>
      <c r="V16" s="18">
        <v>40429</v>
      </c>
      <c r="W16" s="18">
        <v>79351</v>
      </c>
      <c r="X16" s="18">
        <v>43700</v>
      </c>
      <c r="Y16" s="18">
        <v>59026</v>
      </c>
      <c r="Z16" s="18">
        <v>42086</v>
      </c>
      <c r="AA16" s="18">
        <v>56408</v>
      </c>
      <c r="AB16" s="18">
        <v>42086</v>
      </c>
      <c r="AC16" s="19">
        <v>67350</v>
      </c>
      <c r="AD16" s="19">
        <v>42564</v>
      </c>
      <c r="AE16" s="18">
        <v>58331</v>
      </c>
      <c r="AF16" s="18">
        <v>16000</v>
      </c>
      <c r="AG16" s="26">
        <v>70237</v>
      </c>
      <c r="AH16" s="26">
        <v>16744</v>
      </c>
      <c r="AI16" s="22">
        <v>75000</v>
      </c>
      <c r="AJ16" s="22">
        <v>35000</v>
      </c>
      <c r="AK16" s="22">
        <v>74000</v>
      </c>
      <c r="AL16" s="22">
        <v>47000</v>
      </c>
      <c r="AM16" s="23">
        <v>59560</v>
      </c>
      <c r="AN16" s="22">
        <v>50015</v>
      </c>
      <c r="AO16" s="22">
        <v>74000</v>
      </c>
      <c r="AP16" s="22">
        <v>42939</v>
      </c>
      <c r="AQ16" s="22">
        <v>49233</v>
      </c>
      <c r="AR16" s="22">
        <v>32302</v>
      </c>
      <c r="AS16" s="22">
        <v>95517</v>
      </c>
      <c r="AT16" s="22">
        <v>52612</v>
      </c>
      <c r="AU16" s="32">
        <v>79615</v>
      </c>
      <c r="AV16" s="19">
        <v>37337</v>
      </c>
      <c r="AW16" s="19">
        <v>76680</v>
      </c>
    </row>
    <row r="17" spans="1:49" x14ac:dyDescent="0.2">
      <c r="A17" s="3" t="s">
        <v>22</v>
      </c>
      <c r="B17" s="17" t="s">
        <v>3</v>
      </c>
      <c r="C17" s="72"/>
      <c r="D17" s="17" t="s">
        <v>6</v>
      </c>
      <c r="E17" s="18"/>
      <c r="F17" s="18"/>
      <c r="G17" s="18">
        <v>5745</v>
      </c>
      <c r="H17" s="18">
        <v>3308</v>
      </c>
      <c r="I17" s="18">
        <v>5646</v>
      </c>
      <c r="J17" s="18">
        <v>3764</v>
      </c>
      <c r="K17" s="18">
        <v>8994</v>
      </c>
      <c r="L17" s="18">
        <v>5996</v>
      </c>
      <c r="M17" s="19">
        <v>10054</v>
      </c>
      <c r="N17" s="18">
        <v>6703</v>
      </c>
      <c r="O17" s="20">
        <v>7175.1794313094933</v>
      </c>
      <c r="P17" s="20">
        <v>716.41056671973161</v>
      </c>
      <c r="Q17" s="20">
        <v>5588.1622387788739</v>
      </c>
      <c r="R17" s="20">
        <v>1400.8718822890423</v>
      </c>
      <c r="S17" s="20">
        <v>6549.9693218542589</v>
      </c>
      <c r="T17" s="20">
        <v>1827.3456865564287</v>
      </c>
      <c r="U17" s="18">
        <v>8217.8680619709194</v>
      </c>
      <c r="V17" s="18">
        <v>5306.0440350087129</v>
      </c>
      <c r="W17" s="18">
        <v>10413.718235217333</v>
      </c>
      <c r="X17" s="18">
        <v>6660</v>
      </c>
      <c r="Y17" s="18">
        <v>2941</v>
      </c>
      <c r="Z17" s="18">
        <v>2278</v>
      </c>
      <c r="AA17" s="18">
        <v>4914</v>
      </c>
      <c r="AB17" s="18">
        <v>4552</v>
      </c>
      <c r="AC17" s="19">
        <v>7992</v>
      </c>
      <c r="AD17" s="19">
        <v>1745</v>
      </c>
      <c r="AE17" s="18">
        <v>2390</v>
      </c>
      <c r="AF17" s="18">
        <v>2555</v>
      </c>
      <c r="AG17" s="26">
        <v>7746</v>
      </c>
      <c r="AH17" s="26">
        <v>1584</v>
      </c>
      <c r="AI17" s="22">
        <v>9317</v>
      </c>
      <c r="AJ17" s="22">
        <v>3399</v>
      </c>
      <c r="AK17" s="22">
        <v>8957</v>
      </c>
      <c r="AL17" s="22">
        <v>6647</v>
      </c>
      <c r="AM17" s="23">
        <v>6818</v>
      </c>
      <c r="AN17" s="22">
        <v>4865</v>
      </c>
      <c r="AO17" s="22">
        <v>10620</v>
      </c>
      <c r="AP17" s="22">
        <v>1298</v>
      </c>
      <c r="AQ17" s="22">
        <v>4408</v>
      </c>
      <c r="AR17" s="22">
        <v>1906</v>
      </c>
      <c r="AS17" s="22">
        <v>13108</v>
      </c>
      <c r="AT17" s="22">
        <v>4857</v>
      </c>
      <c r="AU17" s="32">
        <v>7267</v>
      </c>
      <c r="AV17" s="19">
        <v>4031</v>
      </c>
      <c r="AW17" s="19">
        <v>5137</v>
      </c>
    </row>
    <row r="18" spans="1:49" x14ac:dyDescent="0.2">
      <c r="A18" s="3" t="s">
        <v>22</v>
      </c>
      <c r="B18" s="17" t="s">
        <v>4</v>
      </c>
      <c r="C18" s="72"/>
      <c r="D18" s="17" t="s">
        <v>6</v>
      </c>
      <c r="E18" s="18"/>
      <c r="F18" s="18"/>
      <c r="G18" s="18">
        <v>8724</v>
      </c>
      <c r="H18" s="18">
        <v>2082</v>
      </c>
      <c r="I18" s="18">
        <v>2466</v>
      </c>
      <c r="J18" s="18">
        <v>1644</v>
      </c>
      <c r="K18" s="18">
        <v>3567</v>
      </c>
      <c r="L18" s="18">
        <v>2378</v>
      </c>
      <c r="M18" s="19">
        <v>4606</v>
      </c>
      <c r="N18" s="18">
        <v>3071</v>
      </c>
      <c r="O18" s="20">
        <v>8563.4858607197748</v>
      </c>
      <c r="P18" s="20">
        <v>579.87070116054394</v>
      </c>
      <c r="Q18" s="20">
        <v>5185.7318976608258</v>
      </c>
      <c r="R18" s="20">
        <v>1519.8620029813521</v>
      </c>
      <c r="S18" s="20">
        <v>6108.6361486902133</v>
      </c>
      <c r="T18" s="20">
        <v>1870.1597529441315</v>
      </c>
      <c r="U18" s="18">
        <v>8538.7133272317587</v>
      </c>
      <c r="V18" s="18">
        <v>2430.980341863607</v>
      </c>
      <c r="W18" s="18">
        <v>4770.7963190184046</v>
      </c>
      <c r="X18" s="18">
        <v>2438</v>
      </c>
      <c r="Y18" s="18">
        <v>1269</v>
      </c>
      <c r="Z18" s="18">
        <v>1103</v>
      </c>
      <c r="AA18" s="18">
        <v>2038</v>
      </c>
      <c r="AB18" s="18">
        <v>1548</v>
      </c>
      <c r="AC18" s="19">
        <v>3282</v>
      </c>
      <c r="AD18" s="19">
        <v>912</v>
      </c>
      <c r="AE18" s="18">
        <v>1964</v>
      </c>
      <c r="AF18" s="18">
        <v>815</v>
      </c>
      <c r="AG18" s="18">
        <v>3563</v>
      </c>
      <c r="AH18" s="18">
        <v>415</v>
      </c>
      <c r="AI18" s="22">
        <v>3230</v>
      </c>
      <c r="AJ18" s="22">
        <v>1092</v>
      </c>
      <c r="AK18" s="22">
        <v>3672</v>
      </c>
      <c r="AL18" s="22">
        <v>2740</v>
      </c>
      <c r="AM18" s="23">
        <v>1998</v>
      </c>
      <c r="AN18" s="22">
        <v>1806</v>
      </c>
      <c r="AO18" s="22">
        <v>2380</v>
      </c>
      <c r="AP18" s="22">
        <v>194</v>
      </c>
      <c r="AQ18" s="22">
        <v>1028</v>
      </c>
      <c r="AR18" s="22">
        <v>525</v>
      </c>
      <c r="AS18" s="22">
        <v>3596</v>
      </c>
      <c r="AT18" s="22">
        <v>1641</v>
      </c>
      <c r="AU18" s="32">
        <v>2378</v>
      </c>
      <c r="AV18" s="19">
        <v>867</v>
      </c>
      <c r="AW18" s="19">
        <v>1876</v>
      </c>
    </row>
    <row r="19" spans="1:49" x14ac:dyDescent="0.2">
      <c r="C19" s="73"/>
      <c r="Y19" s="24"/>
      <c r="Z19" s="24"/>
      <c r="AA19" s="24"/>
      <c r="AB19" s="24"/>
      <c r="AC19" s="24"/>
      <c r="AD19" s="24"/>
      <c r="AE19" s="18"/>
      <c r="AF19" s="18"/>
      <c r="AG19" s="25"/>
      <c r="AH19" s="25"/>
      <c r="AI19" s="25"/>
      <c r="AJ19" s="25"/>
      <c r="AK19" s="25"/>
      <c r="AL19" s="25"/>
      <c r="AM19" s="25"/>
      <c r="AN19" s="18"/>
      <c r="AO19" s="18"/>
      <c r="AP19" s="18"/>
      <c r="AQ19" s="18"/>
      <c r="AR19" s="18"/>
      <c r="AS19" s="18"/>
      <c r="AT19" s="18"/>
      <c r="AU19" s="19"/>
      <c r="AV19" s="19"/>
      <c r="AW19" s="19"/>
    </row>
    <row r="20" spans="1:49" x14ac:dyDescent="0.2">
      <c r="A20" s="3" t="s">
        <v>28</v>
      </c>
      <c r="B20" s="17" t="s">
        <v>0</v>
      </c>
      <c r="C20" s="71">
        <v>3653.7939999999999</v>
      </c>
      <c r="D20" s="17" t="s">
        <v>5</v>
      </c>
      <c r="E20" s="18"/>
      <c r="F20" s="18"/>
      <c r="G20" s="18">
        <v>17837</v>
      </c>
      <c r="H20" s="18">
        <v>12230</v>
      </c>
      <c r="I20" s="18">
        <v>76654</v>
      </c>
      <c r="J20" s="18">
        <v>43325</v>
      </c>
      <c r="K20" s="18">
        <v>105250</v>
      </c>
      <c r="L20" s="18">
        <v>51998</v>
      </c>
      <c r="M20" s="19">
        <v>120474</v>
      </c>
      <c r="N20" s="19">
        <v>77093</v>
      </c>
      <c r="O20" s="20">
        <v>108402</v>
      </c>
      <c r="P20" s="20">
        <v>51109</v>
      </c>
      <c r="Q20" s="20">
        <v>67055</v>
      </c>
      <c r="R20" s="20">
        <v>72304</v>
      </c>
      <c r="S20" s="20">
        <v>72140</v>
      </c>
      <c r="T20" s="20">
        <v>60466</v>
      </c>
      <c r="U20" s="18">
        <v>83089</v>
      </c>
      <c r="V20" s="18">
        <v>59979</v>
      </c>
      <c r="W20" s="18">
        <v>100756</v>
      </c>
      <c r="X20" s="18">
        <v>113346</v>
      </c>
      <c r="Y20" s="18">
        <v>63439</v>
      </c>
      <c r="Z20" s="18">
        <v>39841</v>
      </c>
      <c r="AA20" s="18">
        <v>76059</v>
      </c>
      <c r="AB20" s="18">
        <v>30808</v>
      </c>
      <c r="AC20" s="19">
        <v>74967</v>
      </c>
      <c r="AD20" s="19">
        <v>56628</v>
      </c>
      <c r="AE20" s="18">
        <v>70614</v>
      </c>
      <c r="AF20" s="18">
        <v>54007</v>
      </c>
      <c r="AG20" s="18">
        <v>90261</v>
      </c>
      <c r="AH20" s="18">
        <v>47301</v>
      </c>
      <c r="AI20" s="22">
        <v>107581</v>
      </c>
      <c r="AJ20" s="22">
        <v>73642</v>
      </c>
      <c r="AK20" s="22">
        <v>89340</v>
      </c>
      <c r="AL20" s="22">
        <v>70125</v>
      </c>
      <c r="AM20" s="23">
        <v>82350</v>
      </c>
      <c r="AN20" s="22">
        <v>70740</v>
      </c>
      <c r="AO20" s="22">
        <v>10000</v>
      </c>
      <c r="AP20" s="22">
        <v>57000</v>
      </c>
      <c r="AQ20" s="22">
        <v>98815</v>
      </c>
      <c r="AR20" s="22">
        <v>64500</v>
      </c>
      <c r="AS20" s="22">
        <v>145800</v>
      </c>
      <c r="AT20" s="22">
        <v>74800</v>
      </c>
      <c r="AU20" s="32">
        <v>130202</v>
      </c>
      <c r="AV20" s="19">
        <v>124330</v>
      </c>
      <c r="AW20" s="19">
        <v>114000</v>
      </c>
    </row>
    <row r="21" spans="1:49" x14ac:dyDescent="0.2">
      <c r="A21" s="3" t="s">
        <v>28</v>
      </c>
      <c r="B21" s="17" t="s">
        <v>3</v>
      </c>
      <c r="C21" s="72"/>
      <c r="D21" s="17" t="s">
        <v>6</v>
      </c>
      <c r="E21" s="18"/>
      <c r="F21" s="18"/>
      <c r="G21" s="18">
        <v>1274</v>
      </c>
      <c r="H21" s="18">
        <v>873.57142857142856</v>
      </c>
      <c r="I21" s="18">
        <v>5475.2857142857147</v>
      </c>
      <c r="J21" s="18">
        <v>3094.6428571428573</v>
      </c>
      <c r="K21" s="18">
        <v>7517.8571428571431</v>
      </c>
      <c r="L21" s="18">
        <v>3714.1428571428573</v>
      </c>
      <c r="M21" s="19">
        <v>8605.2857142857138</v>
      </c>
      <c r="N21" s="18">
        <v>5506.6428571428569</v>
      </c>
      <c r="O21" s="20">
        <v>7743</v>
      </c>
      <c r="P21" s="20">
        <v>3650.6428571428573</v>
      </c>
      <c r="Q21" s="20">
        <v>4789.6428571428569</v>
      </c>
      <c r="R21" s="20">
        <v>5427</v>
      </c>
      <c r="S21" s="20">
        <v>5837</v>
      </c>
      <c r="T21" s="20">
        <v>4959</v>
      </c>
      <c r="U21" s="18">
        <v>8652</v>
      </c>
      <c r="V21" s="18">
        <v>5193</v>
      </c>
      <c r="W21" s="18">
        <v>12562</v>
      </c>
      <c r="X21" s="18">
        <v>9223</v>
      </c>
      <c r="Y21" s="18">
        <v>3386</v>
      </c>
      <c r="Z21" s="18">
        <v>3897</v>
      </c>
      <c r="AA21" s="18">
        <v>5350</v>
      </c>
      <c r="AB21" s="18">
        <v>9930</v>
      </c>
      <c r="AC21" s="19">
        <v>5858</v>
      </c>
      <c r="AD21" s="19">
        <v>4488</v>
      </c>
      <c r="AE21" s="18">
        <v>5637</v>
      </c>
      <c r="AF21" s="18">
        <v>4602</v>
      </c>
      <c r="AG21" s="18">
        <v>7818</v>
      </c>
      <c r="AH21" s="18">
        <v>1986</v>
      </c>
      <c r="AI21" s="22">
        <v>11981</v>
      </c>
      <c r="AJ21" s="22">
        <v>4662</v>
      </c>
      <c r="AK21" s="22">
        <v>10583</v>
      </c>
      <c r="AL21" s="22">
        <v>5467</v>
      </c>
      <c r="AM21" s="23">
        <v>13819</v>
      </c>
      <c r="AN21" s="22">
        <v>5700</v>
      </c>
      <c r="AO21" s="22">
        <v>11400</v>
      </c>
      <c r="AP21" s="22">
        <v>1600</v>
      </c>
      <c r="AQ21" s="22">
        <v>5400</v>
      </c>
      <c r="AR21" s="22">
        <v>5300</v>
      </c>
      <c r="AS21" s="22">
        <v>15600</v>
      </c>
      <c r="AT21" s="22">
        <v>5400</v>
      </c>
      <c r="AU21" s="32">
        <v>6650</v>
      </c>
      <c r="AV21" s="59">
        <v>7230</v>
      </c>
      <c r="AW21" s="19">
        <v>7660</v>
      </c>
    </row>
    <row r="22" spans="1:49" x14ac:dyDescent="0.2">
      <c r="A22" s="3" t="s">
        <v>28</v>
      </c>
      <c r="B22" s="17" t="s">
        <v>4</v>
      </c>
      <c r="C22" s="72"/>
      <c r="D22" s="17" t="s">
        <v>6</v>
      </c>
      <c r="E22" s="18"/>
      <c r="F22" s="18"/>
      <c r="G22" s="18">
        <v>939</v>
      </c>
      <c r="H22" s="18">
        <v>643.68421052631584</v>
      </c>
      <c r="I22" s="18">
        <v>4034.4210526315787</v>
      </c>
      <c r="J22" s="18">
        <v>2280.2631578947367</v>
      </c>
      <c r="K22" s="18">
        <v>5539.4736842105267</v>
      </c>
      <c r="L22" s="18">
        <v>2736.7368421052633</v>
      </c>
      <c r="M22" s="19">
        <v>6340.7368421052633</v>
      </c>
      <c r="N22" s="18">
        <v>4057.5263157894738</v>
      </c>
      <c r="O22" s="20">
        <v>5705.3684210526317</v>
      </c>
      <c r="P22" s="20">
        <v>2689.9473684210525</v>
      </c>
      <c r="Q22" s="20">
        <v>3529.2105263157896</v>
      </c>
      <c r="R22" s="20">
        <v>9041</v>
      </c>
      <c r="S22" s="20">
        <v>2881</v>
      </c>
      <c r="T22" s="20">
        <v>3727</v>
      </c>
      <c r="U22" s="18">
        <v>6417</v>
      </c>
      <c r="V22" s="18">
        <v>2837</v>
      </c>
      <c r="W22" s="18">
        <v>7536</v>
      </c>
      <c r="X22" s="18">
        <v>6252</v>
      </c>
      <c r="Y22" s="18">
        <v>5122</v>
      </c>
      <c r="Z22" s="18">
        <v>4524</v>
      </c>
      <c r="AA22" s="18">
        <v>4438</v>
      </c>
      <c r="AB22" s="18">
        <v>7004</v>
      </c>
      <c r="AC22" s="19">
        <v>6889</v>
      </c>
      <c r="AD22" s="19">
        <v>2125</v>
      </c>
      <c r="AE22" s="18">
        <v>2772</v>
      </c>
      <c r="AF22" s="18">
        <v>2578</v>
      </c>
      <c r="AG22" s="18">
        <v>5735</v>
      </c>
      <c r="AH22" s="18">
        <v>921</v>
      </c>
      <c r="AI22" s="22">
        <v>5382</v>
      </c>
      <c r="AJ22" s="22">
        <v>1296</v>
      </c>
      <c r="AK22" s="22">
        <v>4336</v>
      </c>
      <c r="AL22" s="22">
        <v>2056</v>
      </c>
      <c r="AM22" s="23">
        <v>2257</v>
      </c>
      <c r="AN22" s="22">
        <v>11000</v>
      </c>
      <c r="AO22" s="22">
        <v>3600</v>
      </c>
      <c r="AP22" s="22">
        <v>714</v>
      </c>
      <c r="AQ22" s="22">
        <v>2550</v>
      </c>
      <c r="AR22" s="22">
        <v>760</v>
      </c>
      <c r="AS22" s="22">
        <v>8000</v>
      </c>
      <c r="AT22" s="22">
        <v>1800</v>
      </c>
      <c r="AU22" s="32">
        <v>2600</v>
      </c>
      <c r="AV22" s="59">
        <v>2689</v>
      </c>
      <c r="AW22" s="19">
        <v>1890</v>
      </c>
    </row>
    <row r="23" spans="1:49" x14ac:dyDescent="0.2">
      <c r="C23" s="73"/>
      <c r="Y23" s="24"/>
      <c r="Z23" s="24"/>
      <c r="AA23" s="24"/>
      <c r="AB23" s="24"/>
      <c r="AC23" s="24"/>
      <c r="AD23" s="24"/>
      <c r="AE23" s="18"/>
      <c r="AF23" s="18"/>
      <c r="AG23" s="25"/>
      <c r="AH23" s="25"/>
      <c r="AI23" s="25"/>
      <c r="AJ23" s="25"/>
      <c r="AK23" s="25"/>
      <c r="AL23" s="25"/>
      <c r="AM23" s="25"/>
      <c r="AN23" s="18"/>
      <c r="AO23" s="18"/>
      <c r="AP23" s="18"/>
      <c r="AQ23" s="18"/>
      <c r="AR23" s="18"/>
      <c r="AS23" s="18"/>
      <c r="AT23" s="18"/>
      <c r="AU23" s="19"/>
      <c r="AV23" s="19"/>
      <c r="AW23" s="19"/>
    </row>
    <row r="24" spans="1:49" x14ac:dyDescent="0.2">
      <c r="A24" s="1" t="s">
        <v>17</v>
      </c>
      <c r="B24" s="17" t="s">
        <v>0</v>
      </c>
      <c r="C24" s="71">
        <v>2062.8440000000001</v>
      </c>
      <c r="D24" s="17" t="s">
        <v>5</v>
      </c>
      <c r="E24" s="18"/>
      <c r="F24" s="18"/>
      <c r="G24" s="18">
        <v>50102</v>
      </c>
      <c r="H24" s="18">
        <v>34772</v>
      </c>
      <c r="I24" s="18">
        <v>64897</v>
      </c>
      <c r="J24" s="18">
        <v>32769</v>
      </c>
      <c r="K24" s="18">
        <v>72420</v>
      </c>
      <c r="L24" s="18">
        <v>34110</v>
      </c>
      <c r="M24" s="19">
        <v>83680</v>
      </c>
      <c r="N24" s="19">
        <v>56438</v>
      </c>
      <c r="O24" s="20">
        <v>96741</v>
      </c>
      <c r="P24" s="20">
        <v>25242</v>
      </c>
      <c r="Q24" s="20">
        <v>52723</v>
      </c>
      <c r="R24" s="20">
        <v>56327</v>
      </c>
      <c r="S24" s="20">
        <v>70865</v>
      </c>
      <c r="T24" s="20">
        <v>43085</v>
      </c>
      <c r="U24" s="18">
        <v>105610</v>
      </c>
      <c r="V24" s="21">
        <v>52031</v>
      </c>
      <c r="W24" s="21">
        <v>96084</v>
      </c>
      <c r="X24" s="18">
        <v>68691</v>
      </c>
      <c r="Y24" s="18">
        <v>64379</v>
      </c>
      <c r="Z24" s="18">
        <v>37943</v>
      </c>
      <c r="AA24" s="18">
        <v>94639</v>
      </c>
      <c r="AB24" s="18">
        <v>48463</v>
      </c>
      <c r="AC24" s="19">
        <v>105486</v>
      </c>
      <c r="AD24" s="19">
        <v>35542</v>
      </c>
      <c r="AE24" s="18">
        <v>39210</v>
      </c>
      <c r="AF24" s="18">
        <v>26673</v>
      </c>
      <c r="AG24" s="18">
        <v>74862</v>
      </c>
      <c r="AH24" s="18">
        <v>18817</v>
      </c>
      <c r="AI24" s="18">
        <v>82722</v>
      </c>
      <c r="AJ24" s="18">
        <v>38729</v>
      </c>
      <c r="AK24" s="18">
        <v>87890</v>
      </c>
      <c r="AL24" s="18">
        <v>47904</v>
      </c>
      <c r="AM24" s="27">
        <v>62003</v>
      </c>
      <c r="AN24" s="18">
        <v>36344</v>
      </c>
      <c r="AO24" s="18">
        <v>91085</v>
      </c>
      <c r="AP24" s="18">
        <v>26110</v>
      </c>
      <c r="AQ24" s="18">
        <v>60458</v>
      </c>
      <c r="AR24" s="18">
        <v>32318</v>
      </c>
      <c r="AS24" s="18">
        <v>111247</v>
      </c>
      <c r="AT24" s="18">
        <v>46528</v>
      </c>
      <c r="AU24" s="19">
        <v>80724</v>
      </c>
      <c r="AV24" s="19">
        <v>56628</v>
      </c>
      <c r="AW24" s="19">
        <v>95508</v>
      </c>
    </row>
    <row r="25" spans="1:49" x14ac:dyDescent="0.2">
      <c r="A25" s="1" t="s">
        <v>17</v>
      </c>
      <c r="B25" s="17" t="s">
        <v>3</v>
      </c>
      <c r="C25" s="72"/>
      <c r="D25" s="17" t="s">
        <v>6</v>
      </c>
      <c r="E25" s="18"/>
      <c r="F25" s="18"/>
      <c r="G25" s="18">
        <v>2561</v>
      </c>
      <c r="H25" s="18">
        <v>2691</v>
      </c>
      <c r="I25" s="18">
        <v>3613</v>
      </c>
      <c r="J25" s="18">
        <v>1352</v>
      </c>
      <c r="K25" s="18">
        <v>5161</v>
      </c>
      <c r="L25" s="18">
        <v>1757</v>
      </c>
      <c r="M25" s="19">
        <v>5240</v>
      </c>
      <c r="N25" s="18">
        <v>4849</v>
      </c>
      <c r="O25" s="20">
        <v>6105</v>
      </c>
      <c r="P25" s="20">
        <v>919</v>
      </c>
      <c r="Q25" s="20">
        <v>2534</v>
      </c>
      <c r="R25" s="20">
        <v>3382</v>
      </c>
      <c r="S25" s="20">
        <v>4035</v>
      </c>
      <c r="T25" s="20">
        <v>2470</v>
      </c>
      <c r="U25" s="18">
        <v>8391</v>
      </c>
      <c r="V25" s="21">
        <v>3585</v>
      </c>
      <c r="W25" s="21">
        <v>5697</v>
      </c>
      <c r="X25" s="18">
        <v>3617.01</v>
      </c>
      <c r="Y25" s="18">
        <v>5754.09</v>
      </c>
      <c r="Z25" s="18">
        <v>1963</v>
      </c>
      <c r="AA25" s="18">
        <v>7033</v>
      </c>
      <c r="AB25" s="18">
        <v>4610</v>
      </c>
      <c r="AC25" s="19">
        <v>9403</v>
      </c>
      <c r="AD25" s="19">
        <v>2623</v>
      </c>
      <c r="AE25" s="18">
        <v>2725</v>
      </c>
      <c r="AF25" s="18">
        <v>1935</v>
      </c>
      <c r="AG25" s="18">
        <v>6415</v>
      </c>
      <c r="AH25" s="18">
        <v>911</v>
      </c>
      <c r="AI25" s="18">
        <v>7541</v>
      </c>
      <c r="AJ25" s="18">
        <v>3543</v>
      </c>
      <c r="AK25" s="18">
        <v>8203</v>
      </c>
      <c r="AL25" s="18">
        <v>4523</v>
      </c>
      <c r="AM25" s="27">
        <v>4594</v>
      </c>
      <c r="AN25" s="18">
        <v>2818</v>
      </c>
      <c r="AO25" s="18">
        <v>8203</v>
      </c>
      <c r="AP25" s="18">
        <v>1653</v>
      </c>
      <c r="AQ25" s="18">
        <v>4248</v>
      </c>
      <c r="AR25" s="18">
        <v>1024</v>
      </c>
      <c r="AS25" s="18">
        <v>13027</v>
      </c>
      <c r="AT25" s="18">
        <v>3395</v>
      </c>
      <c r="AU25" s="19">
        <v>7042</v>
      </c>
      <c r="AV25" s="19">
        <v>3894</v>
      </c>
      <c r="AW25" s="19">
        <v>6831</v>
      </c>
    </row>
    <row r="26" spans="1:49" x14ac:dyDescent="0.2">
      <c r="A26" s="1" t="s">
        <v>17</v>
      </c>
      <c r="B26" s="17" t="s">
        <v>4</v>
      </c>
      <c r="C26" s="72"/>
      <c r="D26" s="17" t="s">
        <v>6</v>
      </c>
      <c r="E26" s="18"/>
      <c r="F26" s="18"/>
      <c r="G26" s="18">
        <v>14745</v>
      </c>
      <c r="H26" s="18">
        <v>12318</v>
      </c>
      <c r="I26" s="18">
        <v>23893</v>
      </c>
      <c r="J26" s="18">
        <v>10693</v>
      </c>
      <c r="K26" s="18">
        <v>25918</v>
      </c>
      <c r="L26" s="18">
        <v>10814</v>
      </c>
      <c r="M26" s="19">
        <v>27908</v>
      </c>
      <c r="N26" s="18">
        <v>17013</v>
      </c>
      <c r="O26" s="20">
        <v>23501</v>
      </c>
      <c r="P26" s="20">
        <v>2939</v>
      </c>
      <c r="Q26" s="20">
        <v>8052</v>
      </c>
      <c r="R26" s="20">
        <v>9788</v>
      </c>
      <c r="S26" s="20">
        <v>11576</v>
      </c>
      <c r="T26" s="20">
        <v>7260</v>
      </c>
      <c r="U26" s="18">
        <v>19265</v>
      </c>
      <c r="V26" s="21">
        <v>7310</v>
      </c>
      <c r="W26" s="21">
        <v>15941</v>
      </c>
      <c r="X26" s="18">
        <v>9290.48</v>
      </c>
      <c r="Y26" s="18">
        <v>14348</v>
      </c>
      <c r="Z26" s="18">
        <v>4780</v>
      </c>
      <c r="AA26" s="18">
        <v>14928</v>
      </c>
      <c r="AB26" s="18">
        <v>8663</v>
      </c>
      <c r="AC26" s="19">
        <v>18453</v>
      </c>
      <c r="AD26" s="19">
        <v>5932</v>
      </c>
      <c r="AE26" s="18">
        <v>5770</v>
      </c>
      <c r="AF26" s="18">
        <v>4456</v>
      </c>
      <c r="AG26" s="18">
        <v>12813</v>
      </c>
      <c r="AH26" s="18">
        <v>1805</v>
      </c>
      <c r="AI26" s="18">
        <v>14784</v>
      </c>
      <c r="AJ26" s="18">
        <v>6453</v>
      </c>
      <c r="AK26" s="18">
        <v>12557</v>
      </c>
      <c r="AL26" s="18">
        <v>8446</v>
      </c>
      <c r="AM26" s="27">
        <v>7921</v>
      </c>
      <c r="AN26" s="18">
        <v>6620</v>
      </c>
      <c r="AO26" s="18">
        <v>15087</v>
      </c>
      <c r="AP26" s="18">
        <v>3051</v>
      </c>
      <c r="AQ26" s="18">
        <v>7803</v>
      </c>
      <c r="AR26" s="18">
        <v>2278</v>
      </c>
      <c r="AS26" s="18">
        <v>21284</v>
      </c>
      <c r="AT26" s="18">
        <v>7940</v>
      </c>
      <c r="AU26" s="19">
        <v>12597</v>
      </c>
      <c r="AV26" s="19">
        <v>7452</v>
      </c>
      <c r="AW26" s="19">
        <v>11903</v>
      </c>
    </row>
    <row r="27" spans="1:49" x14ac:dyDescent="0.2">
      <c r="C27" s="73"/>
      <c r="Y27" s="24"/>
      <c r="Z27" s="24"/>
      <c r="AA27" s="24"/>
      <c r="AB27" s="24"/>
      <c r="AC27" s="24"/>
      <c r="AD27" s="24"/>
      <c r="AE27" s="18"/>
      <c r="AF27" s="18"/>
      <c r="AG27" s="25"/>
      <c r="AH27" s="25"/>
      <c r="AI27" s="25"/>
      <c r="AJ27" s="25"/>
      <c r="AK27" s="25"/>
      <c r="AL27" s="25"/>
      <c r="AM27" s="25"/>
      <c r="AN27" s="18"/>
      <c r="AO27" s="18"/>
      <c r="AP27" s="18"/>
      <c r="AQ27" s="18"/>
      <c r="AR27" s="18"/>
      <c r="AS27" s="18"/>
      <c r="AT27" s="18"/>
      <c r="AU27" s="19"/>
      <c r="AV27" s="19"/>
      <c r="AW27" s="19"/>
    </row>
    <row r="28" spans="1:49" x14ac:dyDescent="0.2">
      <c r="A28" s="3" t="s">
        <v>20</v>
      </c>
      <c r="B28" s="17" t="s">
        <v>0</v>
      </c>
      <c r="C28" s="71">
        <v>3314.4349999999999</v>
      </c>
      <c r="D28" s="17" t="s">
        <v>5</v>
      </c>
      <c r="E28" s="18"/>
      <c r="F28" s="18"/>
      <c r="G28" s="18">
        <v>62012</v>
      </c>
      <c r="H28" s="18">
        <v>55606</v>
      </c>
      <c r="I28" s="18">
        <v>72535</v>
      </c>
      <c r="J28" s="18">
        <v>44522</v>
      </c>
      <c r="K28" s="18">
        <v>101092</v>
      </c>
      <c r="L28" s="18">
        <v>59198</v>
      </c>
      <c r="M28" s="19">
        <v>107345</v>
      </c>
      <c r="N28" s="19">
        <v>89182</v>
      </c>
      <c r="O28" s="20">
        <v>103338</v>
      </c>
      <c r="P28" s="20">
        <v>62120</v>
      </c>
      <c r="Q28" s="20">
        <v>14917</v>
      </c>
      <c r="R28" s="20">
        <v>48622</v>
      </c>
      <c r="S28" s="20">
        <v>59612</v>
      </c>
      <c r="T28" s="20">
        <v>40920</v>
      </c>
      <c r="U28" s="18">
        <v>127296</v>
      </c>
      <c r="V28" s="21">
        <v>41155</v>
      </c>
      <c r="W28" s="21">
        <v>159087</v>
      </c>
      <c r="X28" s="21">
        <v>101517</v>
      </c>
      <c r="Y28" s="18">
        <v>92900</v>
      </c>
      <c r="Z28" s="18">
        <v>44290</v>
      </c>
      <c r="AA28" s="19">
        <v>145110</v>
      </c>
      <c r="AB28" s="18">
        <v>60185</v>
      </c>
      <c r="AC28" s="19">
        <v>131439</v>
      </c>
      <c r="AD28" s="19">
        <v>36539</v>
      </c>
      <c r="AE28" s="18">
        <v>34283</v>
      </c>
      <c r="AF28" s="18">
        <v>29689</v>
      </c>
      <c r="AG28" s="18">
        <v>100444</v>
      </c>
      <c r="AH28" s="18">
        <v>19448</v>
      </c>
      <c r="AI28" s="18">
        <v>132099</v>
      </c>
      <c r="AJ28" s="18">
        <v>52478</v>
      </c>
      <c r="AK28" s="18">
        <v>125273</v>
      </c>
      <c r="AL28" s="18">
        <v>64435</v>
      </c>
      <c r="AM28" s="28">
        <v>92426</v>
      </c>
      <c r="AN28" s="18">
        <v>46875</v>
      </c>
      <c r="AO28" s="18">
        <v>127171</v>
      </c>
      <c r="AP28" s="18">
        <v>32397</v>
      </c>
      <c r="AQ28" s="18">
        <v>84064</v>
      </c>
      <c r="AR28" s="18">
        <v>28502</v>
      </c>
      <c r="AS28" s="18">
        <v>180443</v>
      </c>
      <c r="AT28" s="18">
        <v>75171</v>
      </c>
      <c r="AU28" s="19">
        <v>114059</v>
      </c>
      <c r="AV28" s="19">
        <v>69620</v>
      </c>
      <c r="AW28" s="19">
        <v>114777</v>
      </c>
    </row>
    <row r="29" spans="1:49" x14ac:dyDescent="0.2">
      <c r="A29" s="3" t="s">
        <v>20</v>
      </c>
      <c r="B29" s="17" t="s">
        <v>3</v>
      </c>
      <c r="C29" s="72"/>
      <c r="D29" s="17" t="s">
        <v>6</v>
      </c>
      <c r="E29" s="18"/>
      <c r="F29" s="18"/>
      <c r="G29" s="18">
        <v>5745</v>
      </c>
      <c r="H29" s="18">
        <v>3965</v>
      </c>
      <c r="I29" s="18">
        <v>6335</v>
      </c>
      <c r="J29" s="18">
        <v>1435</v>
      </c>
      <c r="K29" s="18">
        <v>9843</v>
      </c>
      <c r="L29" s="18">
        <v>4012</v>
      </c>
      <c r="M29" s="19">
        <v>10321</v>
      </c>
      <c r="N29" s="18">
        <v>7128</v>
      </c>
      <c r="O29" s="20">
        <v>9883</v>
      </c>
      <c r="P29" s="20">
        <v>3354</v>
      </c>
      <c r="Q29" s="20">
        <v>1323</v>
      </c>
      <c r="R29" s="20">
        <v>3254</v>
      </c>
      <c r="S29" s="20">
        <v>3663</v>
      </c>
      <c r="T29" s="20">
        <v>3141</v>
      </c>
      <c r="U29" s="18">
        <v>12304</v>
      </c>
      <c r="V29" s="21">
        <v>3029</v>
      </c>
      <c r="W29" s="21">
        <v>10310</v>
      </c>
      <c r="X29" s="21">
        <v>8818</v>
      </c>
      <c r="Y29" s="18">
        <v>5229</v>
      </c>
      <c r="Z29" s="18">
        <v>3212</v>
      </c>
      <c r="AA29" s="19">
        <v>10936</v>
      </c>
      <c r="AB29" s="18">
        <v>5349</v>
      </c>
      <c r="AC29" s="19">
        <v>11621</v>
      </c>
      <c r="AD29" s="19">
        <v>3110</v>
      </c>
      <c r="AE29" s="18">
        <v>2286</v>
      </c>
      <c r="AF29" s="18">
        <v>2789</v>
      </c>
      <c r="AG29" s="18">
        <v>7848</v>
      </c>
      <c r="AH29" s="18">
        <v>900</v>
      </c>
      <c r="AI29" s="18">
        <v>10451</v>
      </c>
      <c r="AJ29" s="18">
        <v>4466</v>
      </c>
      <c r="AK29" s="18">
        <v>12709</v>
      </c>
      <c r="AL29" s="18">
        <v>6632</v>
      </c>
      <c r="AM29" s="28">
        <v>9337</v>
      </c>
      <c r="AN29" s="18">
        <v>4065</v>
      </c>
      <c r="AO29" s="18">
        <v>13686</v>
      </c>
      <c r="AP29" s="18">
        <v>2148</v>
      </c>
      <c r="AQ29" s="18">
        <v>6650</v>
      </c>
      <c r="AR29" s="18">
        <v>1739</v>
      </c>
      <c r="AS29" s="18">
        <v>17982</v>
      </c>
      <c r="AT29" s="18">
        <v>7072</v>
      </c>
      <c r="AU29" s="19">
        <v>9322</v>
      </c>
      <c r="AV29" s="19">
        <v>5851</v>
      </c>
      <c r="AW29" s="19">
        <v>9130</v>
      </c>
    </row>
    <row r="30" spans="1:49" x14ac:dyDescent="0.2">
      <c r="A30" s="3" t="s">
        <v>20</v>
      </c>
      <c r="B30" s="17" t="s">
        <v>4</v>
      </c>
      <c r="C30" s="72"/>
      <c r="D30" s="17" t="s">
        <v>6</v>
      </c>
      <c r="E30" s="18"/>
      <c r="F30" s="18"/>
      <c r="G30" s="18">
        <v>8724</v>
      </c>
      <c r="H30" s="18">
        <v>4770</v>
      </c>
      <c r="I30" s="18">
        <v>13960</v>
      </c>
      <c r="J30" s="18">
        <v>6787</v>
      </c>
      <c r="K30" s="18">
        <v>14788</v>
      </c>
      <c r="L30" s="18">
        <v>7267</v>
      </c>
      <c r="M30" s="19">
        <v>14715</v>
      </c>
      <c r="N30" s="18">
        <v>8761</v>
      </c>
      <c r="O30" s="20">
        <v>7857</v>
      </c>
      <c r="P30" s="18">
        <v>2069</v>
      </c>
      <c r="Q30" s="20">
        <v>1167</v>
      </c>
      <c r="R30" s="20">
        <v>3459</v>
      </c>
      <c r="S30" s="20">
        <v>3701</v>
      </c>
      <c r="T30" s="20">
        <v>2904</v>
      </c>
      <c r="U30" s="18">
        <v>10674</v>
      </c>
      <c r="V30" s="21">
        <v>3434</v>
      </c>
      <c r="W30" s="21">
        <v>11774</v>
      </c>
      <c r="X30" s="21">
        <v>8360</v>
      </c>
      <c r="Y30" s="18">
        <v>7083</v>
      </c>
      <c r="Z30" s="18">
        <v>4169</v>
      </c>
      <c r="AA30" s="19">
        <v>11435</v>
      </c>
      <c r="AB30" s="18">
        <v>6132</v>
      </c>
      <c r="AC30" s="19">
        <v>14131</v>
      </c>
      <c r="AD30" s="19">
        <v>3217</v>
      </c>
      <c r="AE30" s="18">
        <v>3108</v>
      </c>
      <c r="AF30" s="18">
        <v>2905</v>
      </c>
      <c r="AG30" s="18">
        <v>8557</v>
      </c>
      <c r="AH30" s="18">
        <v>1141</v>
      </c>
      <c r="AI30" s="18">
        <v>9601</v>
      </c>
      <c r="AJ30" s="18">
        <v>4222</v>
      </c>
      <c r="AK30" s="18">
        <v>7716</v>
      </c>
      <c r="AL30" s="18">
        <v>4298</v>
      </c>
      <c r="AM30" s="28">
        <v>5783</v>
      </c>
      <c r="AN30" s="18">
        <v>3000</v>
      </c>
      <c r="AO30" s="18">
        <v>6896</v>
      </c>
      <c r="AP30" s="18">
        <v>1475</v>
      </c>
      <c r="AQ30" s="18">
        <v>4862</v>
      </c>
      <c r="AR30" s="18">
        <v>1302</v>
      </c>
      <c r="AS30" s="18">
        <v>8814</v>
      </c>
      <c r="AT30" s="18">
        <v>3126</v>
      </c>
      <c r="AU30" s="19">
        <v>4958</v>
      </c>
      <c r="AV30" s="19">
        <v>2589</v>
      </c>
      <c r="AW30" s="19">
        <v>5080</v>
      </c>
    </row>
    <row r="31" spans="1:49" x14ac:dyDescent="0.2">
      <c r="C31" s="73"/>
      <c r="Y31" s="24"/>
      <c r="Z31" s="24"/>
      <c r="AA31" s="24"/>
      <c r="AB31" s="24"/>
      <c r="AC31" s="24"/>
      <c r="AD31" s="24"/>
      <c r="AE31" s="18"/>
      <c r="AF31" s="18"/>
      <c r="AG31" s="25"/>
      <c r="AH31" s="25"/>
      <c r="AI31" s="25"/>
      <c r="AJ31" s="25"/>
      <c r="AK31" s="25"/>
      <c r="AL31" s="25"/>
      <c r="AM31" s="25"/>
      <c r="AN31" s="18"/>
      <c r="AO31" s="18"/>
      <c r="AP31" s="18"/>
      <c r="AQ31" s="18"/>
      <c r="AR31" s="18"/>
      <c r="AS31" s="18"/>
      <c r="AT31" s="18"/>
      <c r="AU31" s="19"/>
      <c r="AV31" s="19"/>
      <c r="AW31" s="19"/>
    </row>
    <row r="32" spans="1:49" x14ac:dyDescent="0.2">
      <c r="A32" s="1" t="s">
        <v>18</v>
      </c>
      <c r="B32" s="29" t="s">
        <v>0</v>
      </c>
      <c r="C32" s="71">
        <v>3132.665</v>
      </c>
      <c r="D32" s="29" t="s">
        <v>5</v>
      </c>
      <c r="E32" s="18"/>
      <c r="F32" s="18">
        <v>45086</v>
      </c>
      <c r="G32" s="18">
        <v>56126</v>
      </c>
      <c r="H32" s="18">
        <v>34830</v>
      </c>
      <c r="I32" s="18">
        <v>60667</v>
      </c>
      <c r="J32" s="18">
        <v>41890</v>
      </c>
      <c r="K32" s="18">
        <v>87718</v>
      </c>
      <c r="L32" s="19">
        <v>60010</v>
      </c>
      <c r="M32" s="19">
        <v>90669</v>
      </c>
      <c r="N32" s="19">
        <v>56643</v>
      </c>
      <c r="O32" s="20">
        <v>101812</v>
      </c>
      <c r="P32" s="20">
        <v>28189</v>
      </c>
      <c r="Q32" s="20">
        <v>46673</v>
      </c>
      <c r="R32" s="20">
        <v>41221</v>
      </c>
      <c r="S32" s="20">
        <v>50318</v>
      </c>
      <c r="T32" s="20">
        <v>38424</v>
      </c>
      <c r="U32" s="18">
        <v>90638</v>
      </c>
      <c r="V32" s="21">
        <v>46046</v>
      </c>
      <c r="W32" s="21">
        <v>87848</v>
      </c>
      <c r="X32" s="21">
        <v>67306</v>
      </c>
      <c r="Y32" s="18">
        <v>51255</v>
      </c>
      <c r="Z32" s="18">
        <v>30225</v>
      </c>
      <c r="AA32" s="19">
        <v>74804</v>
      </c>
      <c r="AB32" s="18">
        <v>46519</v>
      </c>
      <c r="AC32" s="19">
        <v>79867</v>
      </c>
      <c r="AD32" s="19">
        <v>37389</v>
      </c>
      <c r="AE32" s="18">
        <v>37601</v>
      </c>
      <c r="AF32" s="18">
        <v>29760</v>
      </c>
      <c r="AG32" s="18">
        <v>63903</v>
      </c>
      <c r="AH32" s="18">
        <v>24283</v>
      </c>
      <c r="AI32" s="18">
        <v>63599</v>
      </c>
      <c r="AJ32" s="18">
        <v>33764</v>
      </c>
      <c r="AK32" s="18">
        <v>73986</v>
      </c>
      <c r="AL32" s="18">
        <v>38783</v>
      </c>
      <c r="AM32" s="28">
        <v>67430</v>
      </c>
      <c r="AN32" s="18">
        <v>37196</v>
      </c>
      <c r="AO32" s="18">
        <v>90170</v>
      </c>
      <c r="AP32" s="22">
        <v>30536</v>
      </c>
      <c r="AQ32" s="22">
        <v>54402</v>
      </c>
      <c r="AR32" s="22">
        <v>36016</v>
      </c>
      <c r="AS32" s="22">
        <v>103504</v>
      </c>
      <c r="AT32" s="22">
        <v>45623</v>
      </c>
      <c r="AU32" s="32">
        <v>86109</v>
      </c>
      <c r="AV32" s="19">
        <v>53498</v>
      </c>
      <c r="AW32" s="19">
        <v>83878</v>
      </c>
    </row>
    <row r="33" spans="1:49" x14ac:dyDescent="0.2">
      <c r="A33" s="1" t="s">
        <v>18</v>
      </c>
      <c r="B33" s="29" t="s">
        <v>3</v>
      </c>
      <c r="C33" s="72"/>
      <c r="D33" s="29" t="s">
        <v>6</v>
      </c>
      <c r="E33" s="18"/>
      <c r="F33" s="18">
        <v>2542</v>
      </c>
      <c r="G33" s="18">
        <v>3804</v>
      </c>
      <c r="H33" s="18">
        <v>1986</v>
      </c>
      <c r="I33" s="18">
        <v>3849</v>
      </c>
      <c r="J33" s="18">
        <v>2435.4</v>
      </c>
      <c r="K33" s="18">
        <v>7851.9</v>
      </c>
      <c r="L33" s="18">
        <v>2908</v>
      </c>
      <c r="M33" s="19">
        <v>9245</v>
      </c>
      <c r="N33" s="18">
        <v>3045</v>
      </c>
      <c r="O33" s="20">
        <v>11064</v>
      </c>
      <c r="P33" s="20">
        <v>1456</v>
      </c>
      <c r="Q33" s="20">
        <v>2631</v>
      </c>
      <c r="R33" s="20">
        <v>2195</v>
      </c>
      <c r="S33" s="20">
        <v>2783</v>
      </c>
      <c r="T33" s="20">
        <v>1849</v>
      </c>
      <c r="U33" s="18">
        <v>9470</v>
      </c>
      <c r="V33" s="21">
        <v>2374</v>
      </c>
      <c r="W33" s="21">
        <v>7066</v>
      </c>
      <c r="X33" s="21">
        <v>7556</v>
      </c>
      <c r="Y33" s="18">
        <v>3108</v>
      </c>
      <c r="Z33" s="18">
        <v>1336.32</v>
      </c>
      <c r="AA33" s="19">
        <v>6209</v>
      </c>
      <c r="AB33" s="18">
        <v>4716</v>
      </c>
      <c r="AC33" s="19">
        <v>8419</v>
      </c>
      <c r="AD33" s="19">
        <v>1649</v>
      </c>
      <c r="AE33" s="18">
        <v>1410</v>
      </c>
      <c r="AF33" s="18">
        <v>1873</v>
      </c>
      <c r="AG33" s="18">
        <v>4493</v>
      </c>
      <c r="AH33" s="18">
        <v>400</v>
      </c>
      <c r="AI33" s="18">
        <v>5830</v>
      </c>
      <c r="AJ33" s="18">
        <v>2042</v>
      </c>
      <c r="AK33" s="18">
        <v>6621</v>
      </c>
      <c r="AL33" s="18">
        <v>2902</v>
      </c>
      <c r="AM33" s="28">
        <v>4962</v>
      </c>
      <c r="AN33" s="18">
        <v>3101</v>
      </c>
      <c r="AO33" s="18">
        <v>9172</v>
      </c>
      <c r="AP33" s="22">
        <f>910+128</f>
        <v>1038</v>
      </c>
      <c r="AQ33" s="22">
        <f>2674+367</f>
        <v>3041</v>
      </c>
      <c r="AR33" s="22">
        <f>884+503</f>
        <v>1387</v>
      </c>
      <c r="AS33" s="22">
        <f>11532+1328</f>
        <v>12860</v>
      </c>
      <c r="AT33" s="22">
        <v>5673</v>
      </c>
      <c r="AU33" s="32">
        <v>5325</v>
      </c>
      <c r="AV33" s="19">
        <f>4537+420</f>
        <v>4957</v>
      </c>
      <c r="AW33" s="19">
        <f>4163+423</f>
        <v>4586</v>
      </c>
    </row>
    <row r="34" spans="1:49" x14ac:dyDescent="0.2">
      <c r="A34" s="1" t="s">
        <v>18</v>
      </c>
      <c r="B34" s="29" t="s">
        <v>4</v>
      </c>
      <c r="C34" s="72"/>
      <c r="D34" s="29" t="s">
        <v>6</v>
      </c>
      <c r="E34" s="18"/>
      <c r="F34" s="18">
        <v>7420</v>
      </c>
      <c r="G34" s="18">
        <v>10186</v>
      </c>
      <c r="H34" s="18">
        <v>5963</v>
      </c>
      <c r="I34" s="18">
        <v>11254</v>
      </c>
      <c r="J34" s="18">
        <v>8341</v>
      </c>
      <c r="K34" s="18">
        <v>25537.5</v>
      </c>
      <c r="L34" s="18">
        <v>8451</v>
      </c>
      <c r="M34" s="19">
        <v>25025</v>
      </c>
      <c r="N34" s="18">
        <v>10086</v>
      </c>
      <c r="O34" s="20">
        <v>28650</v>
      </c>
      <c r="P34" s="20">
        <v>3905</v>
      </c>
      <c r="Q34" s="20">
        <v>7154</v>
      </c>
      <c r="R34" s="20">
        <v>5127</v>
      </c>
      <c r="S34" s="20">
        <v>8263</v>
      </c>
      <c r="T34" s="20">
        <v>4147</v>
      </c>
      <c r="U34" s="18">
        <v>17125</v>
      </c>
      <c r="V34" s="21">
        <v>4602</v>
      </c>
      <c r="W34" s="18">
        <v>17163</v>
      </c>
      <c r="X34" s="18">
        <v>13579</v>
      </c>
      <c r="Y34" s="18">
        <v>8605</v>
      </c>
      <c r="Z34" s="18">
        <v>5004.38</v>
      </c>
      <c r="AA34" s="19">
        <v>15680</v>
      </c>
      <c r="AB34" s="18">
        <v>10231</v>
      </c>
      <c r="AC34" s="19">
        <v>18896</v>
      </c>
      <c r="AD34" s="19">
        <v>4881</v>
      </c>
      <c r="AE34" s="18">
        <v>3483</v>
      </c>
      <c r="AF34" s="18">
        <v>5161</v>
      </c>
      <c r="AG34" s="18">
        <v>13995</v>
      </c>
      <c r="AH34" s="18">
        <v>1472</v>
      </c>
      <c r="AI34" s="18">
        <v>13661</v>
      </c>
      <c r="AJ34" s="18">
        <v>7549</v>
      </c>
      <c r="AK34" s="18">
        <v>13352</v>
      </c>
      <c r="AL34" s="18">
        <v>7788</v>
      </c>
      <c r="AM34" s="28">
        <v>9807</v>
      </c>
      <c r="AN34" s="18">
        <v>6056</v>
      </c>
      <c r="AO34" s="18">
        <v>13924</v>
      </c>
      <c r="AP34" s="22">
        <v>1859</v>
      </c>
      <c r="AQ34" s="22">
        <v>5612</v>
      </c>
      <c r="AR34" s="22">
        <v>1989</v>
      </c>
      <c r="AS34" s="22">
        <v>13142</v>
      </c>
      <c r="AT34" s="22">
        <v>6550</v>
      </c>
      <c r="AU34" s="32">
        <v>6649</v>
      </c>
      <c r="AV34" s="19">
        <v>4833</v>
      </c>
      <c r="AW34" s="19">
        <v>5627</v>
      </c>
    </row>
    <row r="35" spans="1:49" x14ac:dyDescent="0.2">
      <c r="C35" s="73"/>
      <c r="Y35" s="24"/>
      <c r="Z35" s="24"/>
      <c r="AA35" s="24"/>
      <c r="AB35" s="24"/>
      <c r="AC35" s="24"/>
      <c r="AD35" s="24"/>
      <c r="AE35" s="18"/>
      <c r="AF35" s="18"/>
      <c r="AG35" s="25"/>
      <c r="AH35" s="25"/>
      <c r="AI35" s="25"/>
      <c r="AJ35" s="25"/>
      <c r="AK35" s="25"/>
      <c r="AL35" s="25"/>
      <c r="AM35" s="25"/>
      <c r="AN35" s="18"/>
      <c r="AO35" s="18"/>
      <c r="AP35" s="18"/>
      <c r="AQ35" s="18"/>
      <c r="AR35" s="18"/>
      <c r="AS35" s="18"/>
      <c r="AT35" s="18"/>
      <c r="AU35" s="19"/>
      <c r="AV35" s="19"/>
      <c r="AW35" s="19"/>
    </row>
    <row r="36" spans="1:49" x14ac:dyDescent="0.2">
      <c r="A36" s="3" t="s">
        <v>24</v>
      </c>
      <c r="B36" s="29" t="s">
        <v>0</v>
      </c>
      <c r="C36" s="71">
        <v>4554.5730000000003</v>
      </c>
      <c r="D36" s="29" t="s">
        <v>5</v>
      </c>
      <c r="E36" s="18"/>
      <c r="F36" s="18">
        <v>104163</v>
      </c>
      <c r="G36" s="18">
        <v>93995</v>
      </c>
      <c r="H36" s="18">
        <v>76257</v>
      </c>
      <c r="I36" s="18">
        <v>118873</v>
      </c>
      <c r="J36" s="18">
        <v>62014</v>
      </c>
      <c r="K36" s="18">
        <v>170282</v>
      </c>
      <c r="L36" s="18">
        <v>77960</v>
      </c>
      <c r="M36" s="19">
        <v>159461</v>
      </c>
      <c r="N36" s="19">
        <v>96965</v>
      </c>
      <c r="O36" s="20">
        <v>191262</v>
      </c>
      <c r="P36" s="20">
        <v>64498</v>
      </c>
      <c r="Q36" s="20">
        <v>104248</v>
      </c>
      <c r="R36" s="20">
        <v>112502</v>
      </c>
      <c r="S36" s="20">
        <v>114784</v>
      </c>
      <c r="T36" s="20">
        <v>102258</v>
      </c>
      <c r="U36" s="19">
        <v>164604</v>
      </c>
      <c r="V36" s="21">
        <v>88247</v>
      </c>
      <c r="W36" s="21">
        <v>176852</v>
      </c>
      <c r="X36" s="21">
        <v>144706</v>
      </c>
      <c r="Y36" s="18">
        <v>101206</v>
      </c>
      <c r="Z36" s="18">
        <v>88666</v>
      </c>
      <c r="AA36" s="18">
        <v>137415</v>
      </c>
      <c r="AB36" s="18">
        <v>105485</v>
      </c>
      <c r="AC36" s="19">
        <v>128640</v>
      </c>
      <c r="AD36" s="19">
        <v>93021</v>
      </c>
      <c r="AE36" s="18">
        <v>82605</v>
      </c>
      <c r="AF36" s="18">
        <v>65323</v>
      </c>
      <c r="AG36" s="18">
        <v>109167</v>
      </c>
      <c r="AH36" s="18">
        <v>63608</v>
      </c>
      <c r="AI36" s="18">
        <v>101468</v>
      </c>
      <c r="AJ36" s="18">
        <v>94579</v>
      </c>
      <c r="AK36" s="18">
        <v>116293</v>
      </c>
      <c r="AL36" s="18">
        <v>99023</v>
      </c>
      <c r="AM36" s="28">
        <v>114976</v>
      </c>
      <c r="AN36" s="18">
        <v>108509</v>
      </c>
      <c r="AO36" s="18">
        <v>129589</v>
      </c>
      <c r="AP36" s="18">
        <v>77187</v>
      </c>
      <c r="AQ36" s="18">
        <v>115050</v>
      </c>
      <c r="AR36" s="18">
        <v>78295</v>
      </c>
      <c r="AS36" s="18">
        <v>170788</v>
      </c>
      <c r="AT36" s="18">
        <v>114788</v>
      </c>
      <c r="AU36" s="19">
        <v>121103</v>
      </c>
      <c r="AV36" s="19">
        <v>147405</v>
      </c>
      <c r="AW36" s="19">
        <v>123809</v>
      </c>
    </row>
    <row r="37" spans="1:49" x14ac:dyDescent="0.2">
      <c r="A37" s="3" t="s">
        <v>24</v>
      </c>
      <c r="B37" s="29" t="s">
        <v>3</v>
      </c>
      <c r="C37" s="72"/>
      <c r="D37" s="29" t="s">
        <v>6</v>
      </c>
      <c r="E37" s="18"/>
      <c r="F37" s="18">
        <v>7825</v>
      </c>
      <c r="G37" s="18">
        <v>5413</v>
      </c>
      <c r="H37" s="18">
        <v>4077</v>
      </c>
      <c r="I37" s="18">
        <v>8455</v>
      </c>
      <c r="J37" s="18">
        <v>3170</v>
      </c>
      <c r="K37" s="18">
        <v>11374</v>
      </c>
      <c r="L37" s="18">
        <v>3300</v>
      </c>
      <c r="M37" s="19">
        <v>8179</v>
      </c>
      <c r="N37" s="19">
        <v>3672</v>
      </c>
      <c r="O37" s="20">
        <v>10721</v>
      </c>
      <c r="P37" s="20">
        <v>1568</v>
      </c>
      <c r="Q37" s="20">
        <v>4904</v>
      </c>
      <c r="R37" s="20">
        <v>4294</v>
      </c>
      <c r="S37" s="20">
        <v>4858.37</v>
      </c>
      <c r="T37" s="20">
        <v>2752.61</v>
      </c>
      <c r="U37" s="18">
        <v>12113.67</v>
      </c>
      <c r="V37" s="21">
        <v>3356.1</v>
      </c>
      <c r="W37" s="21">
        <v>12630.14</v>
      </c>
      <c r="X37" s="21">
        <v>6804</v>
      </c>
      <c r="Y37" s="18">
        <v>3139</v>
      </c>
      <c r="Z37" s="18">
        <v>4069</v>
      </c>
      <c r="AA37" s="18">
        <v>8052</v>
      </c>
      <c r="AB37" s="18">
        <v>4848</v>
      </c>
      <c r="AC37" s="19">
        <v>10020</v>
      </c>
      <c r="AD37" s="19">
        <v>9312</v>
      </c>
      <c r="AE37" s="18">
        <v>1754</v>
      </c>
      <c r="AF37" s="18">
        <v>1387</v>
      </c>
      <c r="AG37" s="18">
        <v>5318</v>
      </c>
      <c r="AH37" s="18">
        <v>993</v>
      </c>
      <c r="AI37" s="18">
        <v>6771</v>
      </c>
      <c r="AJ37" s="18">
        <v>4436</v>
      </c>
      <c r="AK37" s="18">
        <v>6508</v>
      </c>
      <c r="AL37" s="18">
        <v>3381</v>
      </c>
      <c r="AM37" s="28">
        <v>6536</v>
      </c>
      <c r="AN37" s="18">
        <v>4666</v>
      </c>
      <c r="AO37" s="18">
        <v>8504</v>
      </c>
      <c r="AP37" s="18">
        <v>1740</v>
      </c>
      <c r="AQ37" s="18">
        <v>4938</v>
      </c>
      <c r="AR37" s="18">
        <v>4657</v>
      </c>
      <c r="AS37" s="18">
        <v>11755</v>
      </c>
      <c r="AT37" s="18">
        <v>5427</v>
      </c>
      <c r="AU37" s="19">
        <v>6482</v>
      </c>
      <c r="AV37" s="19">
        <v>5633</v>
      </c>
      <c r="AW37" s="19">
        <v>6249</v>
      </c>
    </row>
    <row r="38" spans="1:49" x14ac:dyDescent="0.2">
      <c r="A38" s="3" t="s">
        <v>24</v>
      </c>
      <c r="B38" s="29" t="s">
        <v>4</v>
      </c>
      <c r="C38" s="72"/>
      <c r="D38" s="29" t="s">
        <v>6</v>
      </c>
      <c r="E38" s="18"/>
      <c r="F38" s="18">
        <v>39199</v>
      </c>
      <c r="G38" s="18">
        <v>21040</v>
      </c>
      <c r="H38" s="18">
        <v>27743</v>
      </c>
      <c r="I38" s="18">
        <v>53150</v>
      </c>
      <c r="J38" s="18">
        <v>28265</v>
      </c>
      <c r="K38" s="18">
        <v>83680</v>
      </c>
      <c r="L38" s="18">
        <v>23681</v>
      </c>
      <c r="M38" s="19">
        <v>67657</v>
      </c>
      <c r="N38" s="18">
        <v>27332</v>
      </c>
      <c r="O38" s="20">
        <v>71379</v>
      </c>
      <c r="P38" s="20">
        <v>17899</v>
      </c>
      <c r="Q38" s="20">
        <v>21725</v>
      </c>
      <c r="R38" s="20">
        <v>23795</v>
      </c>
      <c r="S38" s="20">
        <v>27623.200000000001</v>
      </c>
      <c r="T38" s="20">
        <v>16841.900000000001</v>
      </c>
      <c r="U38" s="18">
        <v>65173.1</v>
      </c>
      <c r="V38" s="21">
        <v>15010.7</v>
      </c>
      <c r="W38" s="21">
        <v>55741.3</v>
      </c>
      <c r="X38" s="21">
        <v>30472</v>
      </c>
      <c r="Y38" s="18">
        <v>14973</v>
      </c>
      <c r="Z38" s="18">
        <v>18190</v>
      </c>
      <c r="AA38" s="18">
        <v>36603</v>
      </c>
      <c r="AB38" s="18">
        <v>21528</v>
      </c>
      <c r="AC38" s="19">
        <v>41456</v>
      </c>
      <c r="AD38" s="19">
        <v>45529</v>
      </c>
      <c r="AE38" s="18">
        <v>8876</v>
      </c>
      <c r="AF38" s="18">
        <v>7019</v>
      </c>
      <c r="AG38" s="18">
        <v>14616</v>
      </c>
      <c r="AH38" s="18">
        <v>4732</v>
      </c>
      <c r="AI38" s="18">
        <v>26649</v>
      </c>
      <c r="AJ38" s="18">
        <v>17916</v>
      </c>
      <c r="AK38" s="18">
        <v>22733</v>
      </c>
      <c r="AL38" s="18">
        <v>16040</v>
      </c>
      <c r="AM38" s="28">
        <v>25650</v>
      </c>
      <c r="AN38" s="18">
        <v>19832</v>
      </c>
      <c r="AO38" s="18">
        <v>26771</v>
      </c>
      <c r="AP38" s="18">
        <v>7053</v>
      </c>
      <c r="AQ38" s="18">
        <v>21482</v>
      </c>
      <c r="AR38" s="18">
        <v>9332</v>
      </c>
      <c r="AS38" s="18">
        <v>37623</v>
      </c>
      <c r="AT38" s="18">
        <v>22714</v>
      </c>
      <c r="AU38" s="19">
        <v>17697</v>
      </c>
      <c r="AV38" s="19">
        <v>17716</v>
      </c>
      <c r="AW38" s="19">
        <v>18316</v>
      </c>
    </row>
    <row r="39" spans="1:49" x14ac:dyDescent="0.2">
      <c r="C39" s="73"/>
      <c r="E39" s="18"/>
      <c r="F39" s="18"/>
      <c r="G39" s="18"/>
      <c r="H39" s="18"/>
      <c r="I39" s="18"/>
      <c r="J39" s="18"/>
      <c r="K39" s="18"/>
      <c r="L39" s="18"/>
      <c r="M39" s="19"/>
      <c r="N39" s="18"/>
      <c r="O39" s="20"/>
      <c r="P39" s="20"/>
      <c r="Q39" s="20"/>
      <c r="R39" s="20"/>
      <c r="S39" s="20"/>
      <c r="T39" s="20"/>
      <c r="U39" s="18"/>
      <c r="Y39" s="24"/>
      <c r="Z39" s="24"/>
      <c r="AA39" s="24"/>
      <c r="AB39" s="24"/>
      <c r="AC39" s="24"/>
      <c r="AD39" s="24"/>
      <c r="AE39" s="18"/>
      <c r="AF39" s="18"/>
      <c r="AG39" s="25"/>
      <c r="AH39" s="25"/>
      <c r="AI39" s="25"/>
      <c r="AJ39" s="25"/>
      <c r="AK39" s="25"/>
      <c r="AL39" s="25"/>
      <c r="AM39" s="25"/>
      <c r="AN39" s="18"/>
      <c r="AO39" s="18"/>
      <c r="AP39" s="18"/>
      <c r="AQ39" s="18"/>
      <c r="AR39" s="18"/>
      <c r="AS39" s="18"/>
      <c r="AT39" s="18"/>
      <c r="AU39" s="19"/>
      <c r="AV39" s="19"/>
      <c r="AW39" s="19"/>
    </row>
    <row r="40" spans="1:49" x14ac:dyDescent="0.2">
      <c r="A40" s="1" t="s">
        <v>16</v>
      </c>
      <c r="B40" s="29" t="s">
        <v>0</v>
      </c>
      <c r="C40" s="71">
        <v>3860.64</v>
      </c>
      <c r="D40" s="29" t="s">
        <v>5</v>
      </c>
      <c r="E40" s="21"/>
      <c r="F40" s="18">
        <v>73485</v>
      </c>
      <c r="G40" s="18">
        <v>138040</v>
      </c>
      <c r="H40" s="21">
        <v>70258</v>
      </c>
      <c r="I40" s="21">
        <v>84249</v>
      </c>
      <c r="J40" s="21">
        <v>49749</v>
      </c>
      <c r="K40" s="21">
        <v>130813</v>
      </c>
      <c r="L40" s="21">
        <v>59738</v>
      </c>
      <c r="M40" s="30">
        <v>139904</v>
      </c>
      <c r="N40" s="30">
        <v>82950</v>
      </c>
      <c r="O40" s="31">
        <v>160540</v>
      </c>
      <c r="P40" s="31">
        <v>42694</v>
      </c>
      <c r="Q40" s="31">
        <v>85500</v>
      </c>
      <c r="R40" s="31">
        <v>74892</v>
      </c>
      <c r="S40" s="31">
        <v>79803</v>
      </c>
      <c r="T40" s="20">
        <v>47792</v>
      </c>
      <c r="U40" s="21">
        <v>133656</v>
      </c>
      <c r="V40" s="21">
        <v>72150</v>
      </c>
      <c r="W40" s="21">
        <v>144564</v>
      </c>
      <c r="X40" s="21">
        <v>109021</v>
      </c>
      <c r="Y40" s="18">
        <v>99306</v>
      </c>
      <c r="Z40" s="18">
        <v>60139</v>
      </c>
      <c r="AA40" s="18">
        <v>112542</v>
      </c>
      <c r="AB40" s="18">
        <v>79136</v>
      </c>
      <c r="AC40" s="19">
        <v>164889</v>
      </c>
      <c r="AD40" s="19">
        <v>44769</v>
      </c>
      <c r="AE40" s="18">
        <v>63745</v>
      </c>
      <c r="AF40" s="18">
        <v>51718</v>
      </c>
      <c r="AG40" s="18">
        <v>106532</v>
      </c>
      <c r="AH40" s="18">
        <v>43427</v>
      </c>
      <c r="AI40" s="22">
        <v>95277</v>
      </c>
      <c r="AJ40" s="22">
        <v>59462</v>
      </c>
      <c r="AK40" s="22">
        <v>107284</v>
      </c>
      <c r="AL40" s="22">
        <v>58626</v>
      </c>
      <c r="AM40" s="23">
        <v>109908</v>
      </c>
      <c r="AN40" s="22">
        <v>75788</v>
      </c>
      <c r="AO40" s="22">
        <v>127130</v>
      </c>
      <c r="AP40" s="22">
        <v>65704</v>
      </c>
      <c r="AQ40" s="22">
        <v>113428</v>
      </c>
      <c r="AR40" s="22">
        <v>76286</v>
      </c>
      <c r="AS40" s="22">
        <v>162480</v>
      </c>
      <c r="AT40" s="22">
        <v>111008</v>
      </c>
      <c r="AU40" s="32">
        <v>103477</v>
      </c>
      <c r="AV40" s="19">
        <v>101277</v>
      </c>
      <c r="AW40" s="19">
        <v>119483</v>
      </c>
    </row>
    <row r="41" spans="1:49" x14ac:dyDescent="0.2">
      <c r="A41" s="1" t="s">
        <v>16</v>
      </c>
      <c r="B41" s="29" t="s">
        <v>3</v>
      </c>
      <c r="C41" s="72"/>
      <c r="D41" s="29" t="s">
        <v>6</v>
      </c>
      <c r="E41" s="21"/>
      <c r="F41" s="18">
        <v>5747</v>
      </c>
      <c r="G41" s="18">
        <v>3095</v>
      </c>
      <c r="H41" s="21">
        <v>5239</v>
      </c>
      <c r="I41" s="21">
        <v>11785</v>
      </c>
      <c r="J41" s="21">
        <v>2382</v>
      </c>
      <c r="K41" s="21">
        <v>11987</v>
      </c>
      <c r="L41" s="21">
        <v>2897</v>
      </c>
      <c r="M41" s="30">
        <v>11478</v>
      </c>
      <c r="N41" s="21">
        <v>5946</v>
      </c>
      <c r="O41" s="31">
        <v>11759</v>
      </c>
      <c r="P41" s="31">
        <v>1634</v>
      </c>
      <c r="Q41" s="31">
        <v>4754</v>
      </c>
      <c r="R41" s="31">
        <v>5380</v>
      </c>
      <c r="S41" s="31">
        <v>4105</v>
      </c>
      <c r="T41" s="20">
        <v>1763</v>
      </c>
      <c r="U41" s="21">
        <v>11923</v>
      </c>
      <c r="V41" s="21">
        <v>4301</v>
      </c>
      <c r="W41" s="21">
        <v>9657</v>
      </c>
      <c r="X41" s="21">
        <v>8213</v>
      </c>
      <c r="Y41" s="18">
        <v>3872</v>
      </c>
      <c r="Z41" s="18">
        <v>2961</v>
      </c>
      <c r="AA41" s="18">
        <v>6417</v>
      </c>
      <c r="AB41" s="18">
        <v>6835</v>
      </c>
      <c r="AC41" s="19">
        <v>15507</v>
      </c>
      <c r="AD41" s="19">
        <v>1963</v>
      </c>
      <c r="AE41" s="18">
        <v>3268</v>
      </c>
      <c r="AF41" s="18">
        <v>4046</v>
      </c>
      <c r="AG41" s="18">
        <v>8510</v>
      </c>
      <c r="AH41" s="18">
        <v>828</v>
      </c>
      <c r="AI41" s="22">
        <v>9376</v>
      </c>
      <c r="AJ41" s="22">
        <v>4499</v>
      </c>
      <c r="AK41" s="22">
        <v>9409</v>
      </c>
      <c r="AL41" s="22">
        <v>3081</v>
      </c>
      <c r="AM41" s="23">
        <v>9633</v>
      </c>
      <c r="AN41" s="22">
        <v>4980</v>
      </c>
      <c r="AO41" s="22">
        <v>9069</v>
      </c>
      <c r="AP41" s="22">
        <v>1072</v>
      </c>
      <c r="AQ41" s="22">
        <v>5445</v>
      </c>
      <c r="AR41" s="22">
        <v>2184</v>
      </c>
      <c r="AS41" s="22">
        <v>11926</v>
      </c>
      <c r="AT41" s="22">
        <v>8692</v>
      </c>
      <c r="AU41" s="32">
        <v>3945</v>
      </c>
      <c r="AV41" s="19">
        <v>6180</v>
      </c>
      <c r="AW41" s="19">
        <v>4809</v>
      </c>
    </row>
    <row r="42" spans="1:49" x14ac:dyDescent="0.2">
      <c r="A42" s="1" t="s">
        <v>16</v>
      </c>
      <c r="B42" s="29" t="s">
        <v>4</v>
      </c>
      <c r="C42" s="72"/>
      <c r="D42" s="29" t="s">
        <v>6</v>
      </c>
      <c r="E42" s="21"/>
      <c r="F42" s="18">
        <v>45528</v>
      </c>
      <c r="G42" s="18">
        <v>25597</v>
      </c>
      <c r="H42" s="21">
        <v>16605</v>
      </c>
      <c r="I42" s="21">
        <v>32943</v>
      </c>
      <c r="J42" s="21">
        <v>9640</v>
      </c>
      <c r="K42" s="21">
        <v>44039</v>
      </c>
      <c r="L42" s="21">
        <v>8847</v>
      </c>
      <c r="M42" s="30">
        <v>38783</v>
      </c>
      <c r="N42" s="21">
        <v>15655</v>
      </c>
      <c r="O42" s="31">
        <v>36168</v>
      </c>
      <c r="P42" s="31">
        <v>4008</v>
      </c>
      <c r="Q42" s="31">
        <v>10145</v>
      </c>
      <c r="R42" s="31">
        <v>12625</v>
      </c>
      <c r="S42" s="31">
        <v>9751</v>
      </c>
      <c r="T42" s="20">
        <v>4322</v>
      </c>
      <c r="U42" s="21">
        <v>26519</v>
      </c>
      <c r="V42" s="21">
        <v>7594</v>
      </c>
      <c r="W42" s="21">
        <v>31303</v>
      </c>
      <c r="X42" s="21">
        <v>19044</v>
      </c>
      <c r="Y42" s="18">
        <v>13313</v>
      </c>
      <c r="Z42" s="18">
        <v>8416</v>
      </c>
      <c r="AA42" s="18">
        <v>13873</v>
      </c>
      <c r="AB42" s="18">
        <v>13394</v>
      </c>
      <c r="AC42" s="19">
        <v>27561</v>
      </c>
      <c r="AD42" s="19">
        <v>4289</v>
      </c>
      <c r="AE42" s="18">
        <v>7357</v>
      </c>
      <c r="AF42" s="18">
        <v>6841</v>
      </c>
      <c r="AG42" s="18">
        <v>15077</v>
      </c>
      <c r="AH42" s="18">
        <v>1131</v>
      </c>
      <c r="AI42" s="22">
        <v>14500</v>
      </c>
      <c r="AJ42" s="22">
        <v>10121</v>
      </c>
      <c r="AK42" s="22">
        <v>14908</v>
      </c>
      <c r="AL42" s="22">
        <v>6019</v>
      </c>
      <c r="AM42" s="23">
        <v>18554</v>
      </c>
      <c r="AN42" s="22">
        <v>8728</v>
      </c>
      <c r="AO42" s="22">
        <v>14100</v>
      </c>
      <c r="AP42" s="22">
        <v>2796</v>
      </c>
      <c r="AQ42" s="22">
        <v>7662</v>
      </c>
      <c r="AR42" s="22">
        <v>3056</v>
      </c>
      <c r="AS42" s="22">
        <v>15494</v>
      </c>
      <c r="AT42" s="22">
        <v>9444</v>
      </c>
      <c r="AU42" s="32">
        <v>5195</v>
      </c>
      <c r="AV42" s="19">
        <v>7688</v>
      </c>
      <c r="AW42" s="19">
        <v>6383</v>
      </c>
    </row>
    <row r="43" spans="1:49" x14ac:dyDescent="0.2">
      <c r="C43" s="73"/>
      <c r="Y43" s="24"/>
      <c r="Z43" s="24"/>
      <c r="AA43" s="24"/>
      <c r="AB43" s="24"/>
      <c r="AC43" s="24"/>
      <c r="AD43" s="24"/>
      <c r="AE43" s="18"/>
      <c r="AF43" s="18"/>
      <c r="AG43" s="25"/>
      <c r="AH43" s="25"/>
      <c r="AI43" s="25"/>
      <c r="AJ43" s="25"/>
      <c r="AK43" s="25"/>
      <c r="AL43" s="25"/>
      <c r="AM43" s="25"/>
      <c r="AN43" s="18"/>
      <c r="AO43" s="18"/>
      <c r="AP43" s="18"/>
      <c r="AQ43" s="18"/>
      <c r="AR43" s="18"/>
      <c r="AS43" s="18"/>
      <c r="AT43" s="18"/>
      <c r="AU43" s="19"/>
      <c r="AV43" s="19"/>
      <c r="AW43" s="19"/>
    </row>
    <row r="44" spans="1:49" x14ac:dyDescent="0.2">
      <c r="A44" s="1" t="s">
        <v>19</v>
      </c>
      <c r="B44" s="29" t="s">
        <v>0</v>
      </c>
      <c r="C44" s="71">
        <v>3108.866</v>
      </c>
      <c r="D44" s="29" t="s">
        <v>5</v>
      </c>
      <c r="E44" s="18"/>
      <c r="F44" s="18">
        <v>55938</v>
      </c>
      <c r="G44" s="18">
        <v>71849</v>
      </c>
      <c r="H44" s="18">
        <v>65782</v>
      </c>
      <c r="I44" s="18">
        <v>77788</v>
      </c>
      <c r="J44" s="18">
        <v>54764</v>
      </c>
      <c r="K44" s="18">
        <v>99296</v>
      </c>
      <c r="L44" s="18">
        <v>53233</v>
      </c>
      <c r="M44" s="19">
        <v>107657</v>
      </c>
      <c r="N44" s="19">
        <v>74962</v>
      </c>
      <c r="O44" s="20">
        <v>113816</v>
      </c>
      <c r="P44" s="20">
        <v>54300</v>
      </c>
      <c r="Q44" s="20">
        <v>62378</v>
      </c>
      <c r="R44" s="20">
        <v>58225</v>
      </c>
      <c r="S44" s="20">
        <v>58596</v>
      </c>
      <c r="T44" s="20">
        <v>51145</v>
      </c>
      <c r="U44" s="18">
        <v>114230</v>
      </c>
      <c r="V44" s="21">
        <v>61649</v>
      </c>
      <c r="W44" s="21">
        <v>110182</v>
      </c>
      <c r="X44" s="21">
        <v>87814</v>
      </c>
      <c r="Y44" s="18">
        <v>70483</v>
      </c>
      <c r="Z44" s="18">
        <v>59892</v>
      </c>
      <c r="AA44" s="19">
        <v>84489</v>
      </c>
      <c r="AB44" s="18">
        <v>89702</v>
      </c>
      <c r="AC44" s="19">
        <v>126803</v>
      </c>
      <c r="AD44" s="19">
        <v>55995</v>
      </c>
      <c r="AE44" s="18">
        <v>55379</v>
      </c>
      <c r="AF44" s="18">
        <v>51448</v>
      </c>
      <c r="AG44" s="18">
        <v>88237</v>
      </c>
      <c r="AH44" s="18">
        <v>50785</v>
      </c>
      <c r="AI44" s="22">
        <v>85299</v>
      </c>
      <c r="AJ44" s="22">
        <v>64267</v>
      </c>
      <c r="AK44" s="32">
        <v>92236</v>
      </c>
      <c r="AL44" s="32">
        <v>78664</v>
      </c>
      <c r="AM44" s="33">
        <v>102158</v>
      </c>
      <c r="AN44" s="32">
        <v>84153</v>
      </c>
      <c r="AO44" s="32">
        <v>114134</v>
      </c>
      <c r="AP44" s="32">
        <v>73061</v>
      </c>
      <c r="AQ44" s="32">
        <v>93843</v>
      </c>
      <c r="AR44" s="32">
        <v>76593</v>
      </c>
      <c r="AS44" s="32">
        <v>138199</v>
      </c>
      <c r="AT44" s="32">
        <v>97169</v>
      </c>
      <c r="AU44" s="32">
        <v>81644</v>
      </c>
      <c r="AV44" s="19">
        <v>94596</v>
      </c>
      <c r="AW44" s="19">
        <v>90481</v>
      </c>
    </row>
    <row r="45" spans="1:49" x14ac:dyDescent="0.2">
      <c r="A45" s="1" t="s">
        <v>19</v>
      </c>
      <c r="B45" s="29" t="s">
        <v>3</v>
      </c>
      <c r="C45" s="72"/>
      <c r="D45" s="29" t="s">
        <v>6</v>
      </c>
      <c r="E45" s="18"/>
      <c r="F45" s="18">
        <v>2812</v>
      </c>
      <c r="G45" s="18">
        <v>2865</v>
      </c>
      <c r="H45" s="18">
        <v>5019</v>
      </c>
      <c r="I45" s="18">
        <v>5177</v>
      </c>
      <c r="J45" s="18">
        <v>3051</v>
      </c>
      <c r="K45" s="18">
        <v>9508</v>
      </c>
      <c r="L45" s="18">
        <v>2203</v>
      </c>
      <c r="M45" s="19">
        <v>9765</v>
      </c>
      <c r="N45" s="18">
        <v>5381</v>
      </c>
      <c r="O45" s="20">
        <v>9009</v>
      </c>
      <c r="P45" s="20">
        <v>2271</v>
      </c>
      <c r="Q45" s="20">
        <v>4572</v>
      </c>
      <c r="R45" s="20">
        <v>4255</v>
      </c>
      <c r="S45" s="20">
        <v>4252</v>
      </c>
      <c r="T45" s="20">
        <v>2749</v>
      </c>
      <c r="U45" s="18">
        <v>12563</v>
      </c>
      <c r="V45" s="21">
        <v>3101</v>
      </c>
      <c r="W45" s="21">
        <v>9433</v>
      </c>
      <c r="X45" s="21">
        <v>7239</v>
      </c>
      <c r="Y45" s="18">
        <v>4238</v>
      </c>
      <c r="Z45" s="18">
        <v>2640</v>
      </c>
      <c r="AA45" s="19">
        <v>7574</v>
      </c>
      <c r="AB45" s="18">
        <v>4853</v>
      </c>
      <c r="AC45" s="19">
        <v>14001</v>
      </c>
      <c r="AD45" s="19">
        <v>2570</v>
      </c>
      <c r="AE45" s="18">
        <v>1778</v>
      </c>
      <c r="AF45" s="18">
        <v>3373</v>
      </c>
      <c r="AG45" s="18">
        <v>8160</v>
      </c>
      <c r="AH45" s="18">
        <v>644</v>
      </c>
      <c r="AI45" s="22">
        <v>7142</v>
      </c>
      <c r="AJ45" s="22">
        <v>3394</v>
      </c>
      <c r="AK45" s="32">
        <v>7872</v>
      </c>
      <c r="AL45" s="32">
        <v>3737</v>
      </c>
      <c r="AM45" s="33">
        <v>6997</v>
      </c>
      <c r="AN45" s="32">
        <v>4755</v>
      </c>
      <c r="AO45" s="32">
        <v>9897</v>
      </c>
      <c r="AP45" s="32">
        <v>1948</v>
      </c>
      <c r="AQ45" s="32">
        <v>5210</v>
      </c>
      <c r="AR45" s="32">
        <v>2152</v>
      </c>
      <c r="AS45" s="32">
        <v>14678</v>
      </c>
      <c r="AT45" s="32">
        <v>6756</v>
      </c>
      <c r="AU45" s="32">
        <v>6083</v>
      </c>
      <c r="AV45" s="19">
        <v>5496</v>
      </c>
      <c r="AW45" s="19">
        <v>5700</v>
      </c>
    </row>
    <row r="46" spans="1:49" x14ac:dyDescent="0.2">
      <c r="A46" s="1" t="s">
        <v>19</v>
      </c>
      <c r="B46" s="29" t="s">
        <v>4</v>
      </c>
      <c r="C46" s="72"/>
      <c r="D46" s="29" t="s">
        <v>6</v>
      </c>
      <c r="E46" s="18"/>
      <c r="F46" s="18">
        <v>24958</v>
      </c>
      <c r="G46" s="18">
        <v>10589</v>
      </c>
      <c r="H46" s="18">
        <v>10190</v>
      </c>
      <c r="I46" s="18">
        <v>16970</v>
      </c>
      <c r="J46" s="18">
        <v>9466</v>
      </c>
      <c r="K46" s="18">
        <v>24279</v>
      </c>
      <c r="L46" s="18">
        <v>6344</v>
      </c>
      <c r="M46" s="19">
        <v>20022</v>
      </c>
      <c r="N46" s="18">
        <v>11396</v>
      </c>
      <c r="O46" s="20">
        <v>15733</v>
      </c>
      <c r="P46" s="20">
        <v>2191</v>
      </c>
      <c r="Q46" s="20">
        <v>5721</v>
      </c>
      <c r="R46" s="20">
        <v>6738</v>
      </c>
      <c r="S46" s="20">
        <v>5158</v>
      </c>
      <c r="T46" s="20">
        <v>4187</v>
      </c>
      <c r="U46" s="18">
        <v>13212</v>
      </c>
      <c r="V46" s="21">
        <v>3405</v>
      </c>
      <c r="W46" s="21">
        <v>13327</v>
      </c>
      <c r="X46" s="21">
        <v>7594</v>
      </c>
      <c r="Y46" s="18">
        <v>5281</v>
      </c>
      <c r="Z46" s="18">
        <v>3776</v>
      </c>
      <c r="AA46" s="19">
        <v>10979</v>
      </c>
      <c r="AB46" s="18">
        <v>5736</v>
      </c>
      <c r="AC46" s="19">
        <v>10929</v>
      </c>
      <c r="AD46" s="19">
        <v>2483</v>
      </c>
      <c r="AE46" s="18">
        <v>1319</v>
      </c>
      <c r="AF46" s="18">
        <v>1631</v>
      </c>
      <c r="AG46" s="18">
        <v>9900</v>
      </c>
      <c r="AH46" s="18">
        <v>576</v>
      </c>
      <c r="AI46" s="22">
        <v>7818</v>
      </c>
      <c r="AJ46" s="22">
        <v>4019</v>
      </c>
      <c r="AK46" s="32">
        <v>8755</v>
      </c>
      <c r="AL46" s="32">
        <v>4033</v>
      </c>
      <c r="AM46" s="33">
        <v>7405</v>
      </c>
      <c r="AN46" s="32">
        <v>4004</v>
      </c>
      <c r="AO46" s="32">
        <v>8168</v>
      </c>
      <c r="AP46" s="32">
        <v>1924</v>
      </c>
      <c r="AQ46" s="32">
        <v>4195</v>
      </c>
      <c r="AR46" s="32">
        <v>1536</v>
      </c>
      <c r="AS46" s="32">
        <v>10082</v>
      </c>
      <c r="AT46" s="32">
        <v>4948</v>
      </c>
      <c r="AU46" s="32">
        <v>4601</v>
      </c>
      <c r="AV46" s="19">
        <v>4163</v>
      </c>
      <c r="AW46" s="19">
        <v>4933</v>
      </c>
    </row>
    <row r="47" spans="1:49" x14ac:dyDescent="0.2">
      <c r="C47" s="73"/>
      <c r="Y47" s="24"/>
      <c r="Z47" s="24"/>
      <c r="AA47" s="24"/>
      <c r="AB47" s="24"/>
      <c r="AC47" s="24"/>
      <c r="AD47" s="24"/>
      <c r="AE47" s="18"/>
      <c r="AF47" s="18"/>
      <c r="AG47" s="25"/>
      <c r="AH47" s="25"/>
      <c r="AI47" s="25"/>
      <c r="AJ47" s="25"/>
      <c r="AK47" s="25"/>
      <c r="AL47" s="25"/>
      <c r="AM47" s="25"/>
      <c r="AN47" s="18"/>
      <c r="AO47" s="18"/>
      <c r="AP47" s="18"/>
      <c r="AQ47" s="18"/>
      <c r="AR47" s="18"/>
      <c r="AS47" s="18"/>
      <c r="AT47" s="18"/>
      <c r="AU47" s="19"/>
      <c r="AV47" s="19"/>
      <c r="AW47" s="19"/>
    </row>
    <row r="48" spans="1:49" x14ac:dyDescent="0.2">
      <c r="A48" s="3" t="s">
        <v>21</v>
      </c>
      <c r="B48" s="17" t="s">
        <v>0</v>
      </c>
      <c r="C48" s="71">
        <v>1767.442</v>
      </c>
      <c r="D48" s="17" t="s">
        <v>5</v>
      </c>
      <c r="E48" s="18"/>
      <c r="F48" s="18">
        <v>24595</v>
      </c>
      <c r="G48" s="18">
        <v>57855</v>
      </c>
      <c r="H48" s="18">
        <v>23316</v>
      </c>
      <c r="I48" s="18">
        <v>44133</v>
      </c>
      <c r="J48" s="18">
        <v>17109</v>
      </c>
      <c r="K48" s="18">
        <v>75959</v>
      </c>
      <c r="L48" s="18">
        <v>19694</v>
      </c>
      <c r="M48" s="19">
        <v>86058</v>
      </c>
      <c r="N48" s="19">
        <v>48253</v>
      </c>
      <c r="O48" s="20">
        <v>82003</v>
      </c>
      <c r="P48" s="20">
        <v>20808</v>
      </c>
      <c r="Q48" s="20">
        <v>38232</v>
      </c>
      <c r="R48" s="20">
        <v>34785</v>
      </c>
      <c r="S48" s="20">
        <v>41503</v>
      </c>
      <c r="T48" s="20">
        <v>25578</v>
      </c>
      <c r="U48" s="18">
        <v>96572</v>
      </c>
      <c r="V48" s="21">
        <v>25705</v>
      </c>
      <c r="W48" s="21">
        <v>86137</v>
      </c>
      <c r="X48" s="21">
        <v>44079</v>
      </c>
      <c r="Y48" s="18">
        <v>55634</v>
      </c>
      <c r="Z48" s="18">
        <v>23742</v>
      </c>
      <c r="AA48" s="18">
        <v>67560</v>
      </c>
      <c r="AB48" s="20">
        <v>24443</v>
      </c>
      <c r="AC48" s="19">
        <v>117937</v>
      </c>
      <c r="AD48" s="19">
        <v>23993</v>
      </c>
      <c r="AE48" s="18">
        <v>24580</v>
      </c>
      <c r="AF48" s="18">
        <v>24673</v>
      </c>
      <c r="AG48" s="18">
        <v>70643</v>
      </c>
      <c r="AH48" s="18">
        <v>12113</v>
      </c>
      <c r="AI48" s="22">
        <v>54945</v>
      </c>
      <c r="AJ48" s="22">
        <v>28456</v>
      </c>
      <c r="AK48" s="22">
        <v>55829</v>
      </c>
      <c r="AL48" s="22">
        <v>32811</v>
      </c>
      <c r="AM48" s="23">
        <v>59626</v>
      </c>
      <c r="AN48" s="22">
        <v>31004</v>
      </c>
      <c r="AO48" s="22">
        <v>79526</v>
      </c>
      <c r="AP48" s="32">
        <v>19591</v>
      </c>
      <c r="AQ48" s="32">
        <v>44281</v>
      </c>
      <c r="AR48" s="32">
        <v>20068</v>
      </c>
      <c r="AS48" s="32">
        <v>112201</v>
      </c>
      <c r="AT48" s="32">
        <v>26497</v>
      </c>
      <c r="AU48" s="32">
        <v>74987</v>
      </c>
      <c r="AV48" s="19">
        <v>36584</v>
      </c>
      <c r="AW48" s="19">
        <v>94274</v>
      </c>
    </row>
    <row r="49" spans="1:52" x14ac:dyDescent="0.2">
      <c r="A49" s="3" t="s">
        <v>21</v>
      </c>
      <c r="B49" s="17" t="s">
        <v>3</v>
      </c>
      <c r="C49" s="72"/>
      <c r="D49" s="17" t="s">
        <v>6</v>
      </c>
      <c r="E49" s="18"/>
      <c r="F49" s="18">
        <v>1872</v>
      </c>
      <c r="G49" s="18">
        <v>4368</v>
      </c>
      <c r="H49" s="18">
        <v>1036</v>
      </c>
      <c r="I49" s="18">
        <v>1925</v>
      </c>
      <c r="J49" s="18">
        <v>586</v>
      </c>
      <c r="K49" s="18">
        <v>5957</v>
      </c>
      <c r="L49" s="18">
        <v>1237</v>
      </c>
      <c r="M49" s="19">
        <v>4358</v>
      </c>
      <c r="N49" s="18">
        <v>3128</v>
      </c>
      <c r="O49" s="20">
        <v>4388</v>
      </c>
      <c r="P49" s="20">
        <v>856</v>
      </c>
      <c r="Q49" s="20">
        <v>1887</v>
      </c>
      <c r="R49" s="20">
        <v>1858</v>
      </c>
      <c r="S49" s="20">
        <v>2256</v>
      </c>
      <c r="T49" s="20">
        <v>1088</v>
      </c>
      <c r="U49" s="18">
        <v>6832</v>
      </c>
      <c r="V49" s="21">
        <v>1367</v>
      </c>
      <c r="W49" s="21">
        <v>5599</v>
      </c>
      <c r="X49" s="21">
        <v>3695</v>
      </c>
      <c r="Y49" s="18">
        <v>1753</v>
      </c>
      <c r="Z49" s="18">
        <v>997</v>
      </c>
      <c r="AA49" s="18">
        <v>3527</v>
      </c>
      <c r="AB49" s="20">
        <v>1098</v>
      </c>
      <c r="AC49" s="19">
        <v>7606</v>
      </c>
      <c r="AD49" s="19">
        <v>1229</v>
      </c>
      <c r="AE49" s="18">
        <v>1265</v>
      </c>
      <c r="AF49" s="18">
        <v>1706</v>
      </c>
      <c r="AG49" s="18">
        <v>4770</v>
      </c>
      <c r="AH49" s="18">
        <v>505</v>
      </c>
      <c r="AI49" s="22">
        <v>4970</v>
      </c>
      <c r="AJ49" s="22">
        <v>2597</v>
      </c>
      <c r="AK49" s="22">
        <v>4456</v>
      </c>
      <c r="AL49" s="22">
        <v>2593</v>
      </c>
      <c r="AM49" s="23">
        <v>4774</v>
      </c>
      <c r="AN49" s="22">
        <v>2279</v>
      </c>
      <c r="AO49" s="22">
        <v>6739</v>
      </c>
      <c r="AP49" s="32">
        <v>825</v>
      </c>
      <c r="AQ49" s="32">
        <v>2803</v>
      </c>
      <c r="AR49" s="32">
        <v>887</v>
      </c>
      <c r="AS49" s="32">
        <v>10060</v>
      </c>
      <c r="AT49" s="32">
        <v>2098</v>
      </c>
      <c r="AU49" s="32">
        <v>5077</v>
      </c>
      <c r="AV49" s="19">
        <v>3831</v>
      </c>
      <c r="AW49" s="19">
        <v>4275</v>
      </c>
    </row>
    <row r="50" spans="1:52" x14ac:dyDescent="0.2">
      <c r="A50" s="3" t="s">
        <v>21</v>
      </c>
      <c r="B50" s="17" t="s">
        <v>4</v>
      </c>
      <c r="C50" s="72"/>
      <c r="D50" s="17" t="s">
        <v>6</v>
      </c>
      <c r="E50" s="18"/>
      <c r="F50" s="18">
        <v>3760</v>
      </c>
      <c r="G50" s="18">
        <v>8775</v>
      </c>
      <c r="H50" s="18">
        <v>5332</v>
      </c>
      <c r="I50" s="18">
        <v>9902</v>
      </c>
      <c r="J50" s="18">
        <v>4074</v>
      </c>
      <c r="K50" s="18">
        <v>22658</v>
      </c>
      <c r="L50" s="18">
        <v>4295</v>
      </c>
      <c r="M50" s="19">
        <v>19037</v>
      </c>
      <c r="N50" s="18">
        <v>9721</v>
      </c>
      <c r="O50" s="20">
        <v>15832</v>
      </c>
      <c r="P50" s="20">
        <v>3276</v>
      </c>
      <c r="Q50" s="20">
        <v>6698</v>
      </c>
      <c r="R50" s="20">
        <v>6078</v>
      </c>
      <c r="S50" s="20">
        <v>8327</v>
      </c>
      <c r="T50" s="20">
        <v>7895</v>
      </c>
      <c r="U50" s="18">
        <v>23899</v>
      </c>
      <c r="V50" s="21">
        <v>4839</v>
      </c>
      <c r="W50" s="21">
        <v>19816</v>
      </c>
      <c r="X50" s="21">
        <v>12967</v>
      </c>
      <c r="Y50" s="18">
        <v>8954</v>
      </c>
      <c r="Z50" s="18">
        <v>4774</v>
      </c>
      <c r="AA50" s="18">
        <v>16807</v>
      </c>
      <c r="AB50" s="20">
        <v>3494</v>
      </c>
      <c r="AC50" s="19">
        <v>29317</v>
      </c>
      <c r="AD50" s="19">
        <v>3239</v>
      </c>
      <c r="AE50" s="18">
        <v>3935</v>
      </c>
      <c r="AF50" s="18">
        <v>3141</v>
      </c>
      <c r="AG50" s="18">
        <v>15501</v>
      </c>
      <c r="AH50" s="18">
        <v>731</v>
      </c>
      <c r="AI50" s="22">
        <v>10503</v>
      </c>
      <c r="AJ50" s="22">
        <v>4210</v>
      </c>
      <c r="AK50" s="22">
        <v>9687</v>
      </c>
      <c r="AL50" s="22">
        <v>5565</v>
      </c>
      <c r="AM50" s="23">
        <v>11122</v>
      </c>
      <c r="AN50" s="22">
        <v>4146</v>
      </c>
      <c r="AO50" s="22">
        <v>13536</v>
      </c>
      <c r="AP50" s="32">
        <v>2619</v>
      </c>
      <c r="AQ50" s="32">
        <v>7559</v>
      </c>
      <c r="AR50" s="32">
        <v>1793</v>
      </c>
      <c r="AS50" s="32">
        <v>19671</v>
      </c>
      <c r="AT50" s="32">
        <v>2835</v>
      </c>
      <c r="AU50" s="32">
        <v>12112</v>
      </c>
      <c r="AV50" s="19">
        <v>6523</v>
      </c>
      <c r="AW50" s="19">
        <v>9198</v>
      </c>
    </row>
    <row r="51" spans="1:52" x14ac:dyDescent="0.2">
      <c r="C51" s="73"/>
      <c r="Y51" s="24"/>
      <c r="Z51" s="24"/>
      <c r="AA51" s="24"/>
      <c r="AB51" s="24"/>
      <c r="AC51" s="24"/>
      <c r="AD51" s="24"/>
      <c r="AE51" s="18"/>
      <c r="AF51" s="18"/>
      <c r="AG51" s="25"/>
      <c r="AH51" s="25"/>
      <c r="AI51" s="25"/>
      <c r="AJ51" s="25"/>
      <c r="AK51" s="25"/>
      <c r="AL51" s="25"/>
      <c r="AM51" s="25"/>
      <c r="AN51" s="18"/>
      <c r="AO51" s="18"/>
      <c r="AP51" s="18"/>
      <c r="AQ51" s="18"/>
      <c r="AR51" s="18"/>
      <c r="AS51" s="18"/>
      <c r="AT51" s="18"/>
      <c r="AU51" s="19"/>
      <c r="AV51" s="19"/>
      <c r="AW51" s="19"/>
    </row>
    <row r="52" spans="1:52" x14ac:dyDescent="0.2">
      <c r="A52" s="3" t="s">
        <v>25</v>
      </c>
      <c r="B52" s="17" t="s">
        <v>0</v>
      </c>
      <c r="C52" s="71">
        <v>2742.0590000000002</v>
      </c>
      <c r="D52" s="17" t="s">
        <v>5</v>
      </c>
      <c r="E52" s="18"/>
      <c r="F52" s="18">
        <v>69660</v>
      </c>
      <c r="G52" s="18">
        <v>67047</v>
      </c>
      <c r="H52" s="18">
        <v>51020</v>
      </c>
      <c r="I52" s="18">
        <v>94647</v>
      </c>
      <c r="J52" s="18">
        <v>54047</v>
      </c>
      <c r="K52" s="18">
        <v>110453</v>
      </c>
      <c r="L52" s="18">
        <v>52816</v>
      </c>
      <c r="M52" s="19">
        <v>122375</v>
      </c>
      <c r="N52" s="19">
        <v>78203</v>
      </c>
      <c r="O52" s="20">
        <v>129116</v>
      </c>
      <c r="P52" s="20">
        <v>55377</v>
      </c>
      <c r="Q52" s="20">
        <v>72737</v>
      </c>
      <c r="R52" s="20">
        <v>69012</v>
      </c>
      <c r="S52" s="20">
        <v>72295</v>
      </c>
      <c r="T52" s="20">
        <v>56745</v>
      </c>
      <c r="U52" s="18">
        <v>136591</v>
      </c>
      <c r="V52" s="21">
        <v>62821</v>
      </c>
      <c r="W52" s="21">
        <v>143048</v>
      </c>
      <c r="X52" s="21">
        <v>93563</v>
      </c>
      <c r="Y52" s="18">
        <v>85276</v>
      </c>
      <c r="Z52" s="18">
        <v>52678</v>
      </c>
      <c r="AA52" s="18">
        <v>136043</v>
      </c>
      <c r="AB52" s="18">
        <v>71848</v>
      </c>
      <c r="AC52" s="19">
        <v>175166</v>
      </c>
      <c r="AD52" s="19">
        <v>65432</v>
      </c>
      <c r="AE52" s="18">
        <v>64973</v>
      </c>
      <c r="AF52" s="18">
        <v>57900</v>
      </c>
      <c r="AG52" s="18">
        <v>120456</v>
      </c>
      <c r="AH52" s="18">
        <v>47241</v>
      </c>
      <c r="AI52" s="18">
        <v>100980</v>
      </c>
      <c r="AJ52" s="18">
        <v>72383</v>
      </c>
      <c r="AK52" s="18">
        <v>94500</v>
      </c>
      <c r="AL52" s="18">
        <v>73995</v>
      </c>
      <c r="AM52" s="28">
        <v>106524</v>
      </c>
      <c r="AN52" s="18">
        <v>74857</v>
      </c>
      <c r="AO52" s="18">
        <v>119683</v>
      </c>
      <c r="AP52" s="18">
        <v>75245</v>
      </c>
      <c r="AQ52" s="18">
        <v>101928</v>
      </c>
      <c r="AR52" s="18">
        <v>61847</v>
      </c>
      <c r="AS52" s="18">
        <v>155929</v>
      </c>
      <c r="AT52" s="18">
        <v>95772</v>
      </c>
      <c r="AU52" s="19">
        <v>109833</v>
      </c>
      <c r="AV52" s="19">
        <v>107889</v>
      </c>
      <c r="AW52" s="19">
        <v>115826</v>
      </c>
    </row>
    <row r="53" spans="1:52" x14ac:dyDescent="0.2">
      <c r="A53" s="3" t="s">
        <v>25</v>
      </c>
      <c r="B53" s="17" t="s">
        <v>3</v>
      </c>
      <c r="C53" s="72"/>
      <c r="D53" s="17" t="s">
        <v>6</v>
      </c>
      <c r="E53" s="18"/>
      <c r="F53" s="18">
        <v>2729</v>
      </c>
      <c r="G53" s="18">
        <v>2865</v>
      </c>
      <c r="H53" s="18">
        <v>1210</v>
      </c>
      <c r="I53" s="18">
        <v>6283</v>
      </c>
      <c r="J53" s="18">
        <v>1174</v>
      </c>
      <c r="K53" s="18">
        <v>6102</v>
      </c>
      <c r="L53" s="18">
        <v>1369</v>
      </c>
      <c r="M53" s="19">
        <v>7834</v>
      </c>
      <c r="N53" s="18">
        <v>4129</v>
      </c>
      <c r="O53" s="20">
        <v>7467</v>
      </c>
      <c r="P53" s="20">
        <v>1424</v>
      </c>
      <c r="Q53" s="20">
        <v>3631</v>
      </c>
      <c r="R53" s="20">
        <v>3594</v>
      </c>
      <c r="S53" s="20">
        <v>3202</v>
      </c>
      <c r="T53" s="20">
        <v>2674</v>
      </c>
      <c r="U53" s="18">
        <v>12464</v>
      </c>
      <c r="V53" s="21">
        <v>3327</v>
      </c>
      <c r="W53" s="21">
        <v>10970</v>
      </c>
      <c r="X53" s="21">
        <v>9115</v>
      </c>
      <c r="Y53" s="18">
        <v>4474</v>
      </c>
      <c r="Z53" s="18">
        <v>2020</v>
      </c>
      <c r="AA53" s="18">
        <v>8098</v>
      </c>
      <c r="AB53" s="18">
        <v>4154</v>
      </c>
      <c r="AC53" s="19">
        <v>16864</v>
      </c>
      <c r="AD53" s="19">
        <v>1912</v>
      </c>
      <c r="AE53" s="18">
        <v>2648</v>
      </c>
      <c r="AF53" s="18">
        <v>3435</v>
      </c>
      <c r="AG53" s="18">
        <v>8537</v>
      </c>
      <c r="AH53" s="18">
        <v>945</v>
      </c>
      <c r="AI53" s="18">
        <v>7147</v>
      </c>
      <c r="AJ53" s="18">
        <v>4251</v>
      </c>
      <c r="AK53" s="18">
        <v>7928</v>
      </c>
      <c r="AL53" s="18">
        <v>4350</v>
      </c>
      <c r="AM53" s="28">
        <v>9301</v>
      </c>
      <c r="AN53" s="18">
        <v>3907</v>
      </c>
      <c r="AO53" s="18">
        <v>9750</v>
      </c>
      <c r="AP53" s="18">
        <v>1230</v>
      </c>
      <c r="AQ53" s="18">
        <v>4054</v>
      </c>
      <c r="AR53" s="18">
        <v>2002</v>
      </c>
      <c r="AS53" s="18">
        <v>13139</v>
      </c>
      <c r="AT53" s="18">
        <v>5241</v>
      </c>
      <c r="AU53" s="19">
        <v>6357</v>
      </c>
      <c r="AV53" s="19">
        <v>5563</v>
      </c>
      <c r="AW53" s="19">
        <v>5536</v>
      </c>
    </row>
    <row r="54" spans="1:52" x14ac:dyDescent="0.2">
      <c r="A54" s="3" t="s">
        <v>25</v>
      </c>
      <c r="B54" s="17" t="s">
        <v>4</v>
      </c>
      <c r="C54" s="72"/>
      <c r="D54" s="17" t="s">
        <v>6</v>
      </c>
      <c r="E54" s="18"/>
      <c r="F54" s="18">
        <v>13104</v>
      </c>
      <c r="G54" s="18">
        <v>10589</v>
      </c>
      <c r="H54" s="18">
        <v>7626</v>
      </c>
      <c r="I54" s="18">
        <v>20251</v>
      </c>
      <c r="J54" s="18">
        <v>7999</v>
      </c>
      <c r="K54" s="18">
        <v>26781</v>
      </c>
      <c r="L54" s="18">
        <v>6768</v>
      </c>
      <c r="M54" s="19">
        <v>38984</v>
      </c>
      <c r="N54" s="18">
        <v>22367</v>
      </c>
      <c r="O54" s="20">
        <v>34776</v>
      </c>
      <c r="P54" s="20">
        <v>5219</v>
      </c>
      <c r="Q54" s="20">
        <v>11581</v>
      </c>
      <c r="R54" s="20">
        <v>12169</v>
      </c>
      <c r="S54" s="20">
        <v>8821</v>
      </c>
      <c r="T54" s="20">
        <v>8065</v>
      </c>
      <c r="U54" s="18">
        <v>31097</v>
      </c>
      <c r="V54" s="21">
        <v>7180</v>
      </c>
      <c r="W54" s="21">
        <v>24843</v>
      </c>
      <c r="X54" s="21">
        <v>20249</v>
      </c>
      <c r="Y54" s="18">
        <v>13502</v>
      </c>
      <c r="Z54" s="18">
        <v>6428</v>
      </c>
      <c r="AA54" s="18">
        <v>24289</v>
      </c>
      <c r="AB54" s="18">
        <v>9852</v>
      </c>
      <c r="AC54" s="19">
        <v>34312</v>
      </c>
      <c r="AD54" s="19">
        <v>5982</v>
      </c>
      <c r="AE54" s="18">
        <v>5276</v>
      </c>
      <c r="AF54" s="18">
        <v>6878</v>
      </c>
      <c r="AG54" s="18">
        <v>20469</v>
      </c>
      <c r="AH54" s="18">
        <v>1257</v>
      </c>
      <c r="AI54" s="18">
        <v>15165</v>
      </c>
      <c r="AJ54" s="18">
        <v>7508</v>
      </c>
      <c r="AK54" s="18">
        <v>15547</v>
      </c>
      <c r="AL54" s="18">
        <v>6417</v>
      </c>
      <c r="AM54" s="28">
        <v>14787</v>
      </c>
      <c r="AN54" s="18">
        <v>6195</v>
      </c>
      <c r="AO54" s="18">
        <v>14971</v>
      </c>
      <c r="AP54" s="18">
        <v>3074</v>
      </c>
      <c r="AQ54" s="18">
        <v>6915</v>
      </c>
      <c r="AR54" s="18">
        <v>2677</v>
      </c>
      <c r="AS54" s="18">
        <v>19514</v>
      </c>
      <c r="AT54" s="18">
        <v>8641</v>
      </c>
      <c r="AU54" s="19">
        <v>9531</v>
      </c>
      <c r="AV54" s="19">
        <v>8582</v>
      </c>
      <c r="AW54" s="19">
        <v>8354</v>
      </c>
    </row>
    <row r="55" spans="1:52" x14ac:dyDescent="0.2">
      <c r="C55" s="73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18"/>
      <c r="AO55" s="18"/>
      <c r="AP55" s="18"/>
      <c r="AQ55" s="18"/>
    </row>
    <row r="56" spans="1:52" s="2" customFormat="1" x14ac:dyDescent="0.2">
      <c r="A56" s="34" t="s">
        <v>29</v>
      </c>
      <c r="B56" s="34" t="s">
        <v>0</v>
      </c>
      <c r="C56" s="74">
        <f>SUM(C4:C55)</f>
        <v>48704.494000000013</v>
      </c>
      <c r="D56" s="34" t="s">
        <v>5</v>
      </c>
      <c r="E56" s="34"/>
      <c r="F56" s="35"/>
      <c r="G56" s="35">
        <f t="shared" ref="G56:AA56" si="0">G52+G48+G44+G40+G36+G32+G28+G24+G20+G16+G12+G8+G4</f>
        <v>979121</v>
      </c>
      <c r="H56" s="35">
        <f t="shared" si="0"/>
        <v>684975</v>
      </c>
      <c r="I56" s="35">
        <f t="shared" si="0"/>
        <v>1085069</v>
      </c>
      <c r="J56" s="35">
        <f t="shared" si="0"/>
        <v>664991</v>
      </c>
      <c r="K56" s="35">
        <f t="shared" si="0"/>
        <v>1507644.4669999999</v>
      </c>
      <c r="L56" s="35">
        <f t="shared" si="0"/>
        <v>732066</v>
      </c>
      <c r="M56" s="35">
        <f t="shared" si="0"/>
        <v>1624782</v>
      </c>
      <c r="N56" s="35">
        <f t="shared" si="0"/>
        <v>1054132</v>
      </c>
      <c r="O56" s="35">
        <f t="shared" si="0"/>
        <v>1824952</v>
      </c>
      <c r="P56" s="35">
        <f t="shared" si="0"/>
        <v>596242</v>
      </c>
      <c r="Q56" s="35">
        <f t="shared" si="0"/>
        <v>978229</v>
      </c>
      <c r="R56" s="35">
        <f t="shared" si="0"/>
        <v>889734</v>
      </c>
      <c r="S56" s="35">
        <f t="shared" si="0"/>
        <v>1092598</v>
      </c>
      <c r="T56" s="35">
        <f t="shared" si="0"/>
        <v>764330</v>
      </c>
      <c r="U56" s="35">
        <f t="shared" si="0"/>
        <v>1728832</v>
      </c>
      <c r="V56" s="35">
        <f t="shared" si="0"/>
        <v>796468</v>
      </c>
      <c r="W56" s="35">
        <f t="shared" si="0"/>
        <v>1749820</v>
      </c>
      <c r="X56" s="35">
        <f t="shared" si="0"/>
        <v>1355739</v>
      </c>
      <c r="Y56" s="35">
        <f t="shared" si="0"/>
        <v>1079615</v>
      </c>
      <c r="Z56" s="35">
        <f t="shared" si="0"/>
        <v>664375</v>
      </c>
      <c r="AA56" s="35">
        <f t="shared" si="0"/>
        <v>1411888</v>
      </c>
      <c r="AB56" s="35">
        <f t="shared" ref="AB56:AC58" si="1">AB52+AB48+AB44+AB40+AB36+AB32+AB28+AB24+AB20+AB16+AB12+AB8+AB4</f>
        <v>891183</v>
      </c>
      <c r="AC56" s="35">
        <f t="shared" si="1"/>
        <v>1727813</v>
      </c>
      <c r="AD56" s="35">
        <f t="shared" ref="AD56:AE58" si="2">AD52+AD48+AD44+AD40+AD36+AD32+AD28+AD24+AD20+AD16+AD12+AD8+AD4</f>
        <v>676963</v>
      </c>
      <c r="AE56" s="35">
        <f t="shared" si="2"/>
        <v>756803</v>
      </c>
      <c r="AF56" s="35">
        <f t="shared" ref="AF56:AH58" si="3">AF52+AF48+AF44+AF40+AF36+AF32+AF28+AF24+AF20+AF16+AF12+AF8+AF4</f>
        <v>588589</v>
      </c>
      <c r="AG56" s="35">
        <f t="shared" si="3"/>
        <v>1222793</v>
      </c>
      <c r="AH56" s="35">
        <f t="shared" si="3"/>
        <v>493986</v>
      </c>
      <c r="AI56" s="35">
        <f t="shared" ref="AI56:AJ58" si="4">AI52+AI48+AI44+AI40+AI36+AI32+AI28+AI24+AI20+AI16+AI12+AI8+AI4</f>
        <v>1304818</v>
      </c>
      <c r="AJ56" s="35">
        <f>AJ52+AJ48+AJ44+AJ40+AJ36+AJ32+AJ28+AJ24+AJ20+AJ16+AJ12+AJ8+AJ4</f>
        <v>770766</v>
      </c>
      <c r="AK56" s="35">
        <f>AK52+AK48+AK44+AK40+AK36+AK32+AK28+AK24+AK20+AK16+AK12+AK8+AK4</f>
        <v>1386487</v>
      </c>
      <c r="AL56" s="35">
        <f>AL52+AL48+AL44+AL40+AL36+AL32+AL28+AL24+AL20+AL16+AL12+AL8+AL4</f>
        <v>879532</v>
      </c>
      <c r="AM56" s="36">
        <f>AM52+AM48+AM44+AM40+AM36+AM32+AM28+AM24+AM20+AM16+AM12+AM8+AM4</f>
        <v>1262553</v>
      </c>
      <c r="AN56" s="36">
        <f t="shared" ref="AN56:AT57" si="5">SUM(AN52+AN48+AN44+AN40+AN36+AN32+AN28+AN24+AN20+AN16+AN12+AN8+AN4)</f>
        <v>889890</v>
      </c>
      <c r="AO56" s="35">
        <f t="shared" si="5"/>
        <v>1452720</v>
      </c>
      <c r="AP56" s="36">
        <f t="shared" si="5"/>
        <v>692155</v>
      </c>
      <c r="AQ56" s="35">
        <f t="shared" si="5"/>
        <v>1152532</v>
      </c>
      <c r="AR56" s="36">
        <f t="shared" si="5"/>
        <v>724367.30408999999</v>
      </c>
      <c r="AS56" s="35">
        <f t="shared" si="5"/>
        <v>2060694.0921400001</v>
      </c>
      <c r="AT56" s="36">
        <f t="shared" si="5"/>
        <v>1082546.4578</v>
      </c>
      <c r="AU56" s="36">
        <f t="shared" ref="AU56:AW58" si="6">SUM(AU52+AU48+AU44+AU40+AU36+AU32+AU28+AU24+AU20+AU16+AU12+AU8+AU4)</f>
        <v>1380548.3983700001</v>
      </c>
      <c r="AV56" s="36">
        <f t="shared" si="6"/>
        <v>1207724</v>
      </c>
      <c r="AW56" s="36">
        <f t="shared" si="6"/>
        <v>1457819</v>
      </c>
    </row>
    <row r="57" spans="1:52" s="2" customFormat="1" x14ac:dyDescent="0.2">
      <c r="A57" s="34" t="s">
        <v>29</v>
      </c>
      <c r="B57" s="34" t="s">
        <v>3</v>
      </c>
      <c r="C57" s="67"/>
      <c r="D57" s="34" t="s">
        <v>6</v>
      </c>
      <c r="E57" s="34"/>
      <c r="F57" s="35"/>
      <c r="G57" s="35">
        <f t="shared" ref="G57:AA57" si="7">G53+G49+G45+G41+G37+G33+G29+G25+G21+G17+G13+G9+G5</f>
        <v>68268</v>
      </c>
      <c r="H57" s="35">
        <f t="shared" si="7"/>
        <v>40747.571428571428</v>
      </c>
      <c r="I57" s="35">
        <f t="shared" si="7"/>
        <v>92451.28571428571</v>
      </c>
      <c r="J57" s="35">
        <f t="shared" si="7"/>
        <v>41990.042857142857</v>
      </c>
      <c r="K57" s="35">
        <f t="shared" si="7"/>
        <v>146800.70714285714</v>
      </c>
      <c r="L57" s="35">
        <f t="shared" si="7"/>
        <v>47794.952857142853</v>
      </c>
      <c r="M57" s="35">
        <f t="shared" si="7"/>
        <v>138746.03571428571</v>
      </c>
      <c r="N57" s="35">
        <f t="shared" si="7"/>
        <v>81998.642857142855</v>
      </c>
      <c r="O57" s="35">
        <f t="shared" si="7"/>
        <v>142140.17943130949</v>
      </c>
      <c r="P57" s="35">
        <f t="shared" si="7"/>
        <v>25657.103423862591</v>
      </c>
      <c r="Q57" s="35">
        <f t="shared" si="7"/>
        <v>58842.295095921727</v>
      </c>
      <c r="R57" s="35">
        <f t="shared" si="7"/>
        <v>58517.591882289045</v>
      </c>
      <c r="S57" s="35">
        <f t="shared" si="7"/>
        <v>66645.369321854261</v>
      </c>
      <c r="T57" s="35">
        <f t="shared" si="7"/>
        <v>43484.665686556429</v>
      </c>
      <c r="U57" s="35">
        <f t="shared" si="7"/>
        <v>162662.98806197091</v>
      </c>
      <c r="V57" s="35">
        <f t="shared" si="7"/>
        <v>66389.144035008707</v>
      </c>
      <c r="W57" s="35">
        <f t="shared" si="7"/>
        <v>151403.85823521734</v>
      </c>
      <c r="X57" s="35">
        <f t="shared" si="7"/>
        <v>121600.01000000001</v>
      </c>
      <c r="Y57" s="35">
        <f t="shared" si="7"/>
        <v>62522.09</v>
      </c>
      <c r="Z57" s="35">
        <f t="shared" si="7"/>
        <v>34801.32</v>
      </c>
      <c r="AA57" s="35">
        <f t="shared" si="7"/>
        <v>114204</v>
      </c>
      <c r="AB57" s="35">
        <f t="shared" si="1"/>
        <v>79576</v>
      </c>
      <c r="AC57" s="35">
        <f t="shared" si="1"/>
        <v>167466</v>
      </c>
      <c r="AD57" s="35">
        <f t="shared" si="2"/>
        <v>42787</v>
      </c>
      <c r="AE57" s="35">
        <f t="shared" si="2"/>
        <v>41844</v>
      </c>
      <c r="AF57" s="35">
        <f t="shared" si="3"/>
        <v>45309</v>
      </c>
      <c r="AG57" s="35">
        <f t="shared" si="3"/>
        <v>99867</v>
      </c>
      <c r="AH57" s="35">
        <f t="shared" si="3"/>
        <v>20928</v>
      </c>
      <c r="AI57" s="35">
        <f t="shared" si="4"/>
        <v>122349</v>
      </c>
      <c r="AJ57" s="35">
        <f t="shared" si="4"/>
        <v>50154</v>
      </c>
      <c r="AK57" s="35">
        <f t="shared" ref="AK57:AM58" si="8">AK53+AK49+AK45+AK41+AK37+AK33+AK29+AK25+AK21+AK17+AK13+AK9+AK5</f>
        <v>130103</v>
      </c>
      <c r="AL57" s="35">
        <f t="shared" si="8"/>
        <v>63574</v>
      </c>
      <c r="AM57" s="36">
        <f t="shared" si="8"/>
        <v>117414</v>
      </c>
      <c r="AN57" s="36">
        <f t="shared" si="5"/>
        <v>63867</v>
      </c>
      <c r="AO57" s="35">
        <f t="shared" si="5"/>
        <v>156067</v>
      </c>
      <c r="AP57" s="36">
        <f t="shared" si="5"/>
        <v>19462</v>
      </c>
      <c r="AQ57" s="35">
        <f t="shared" si="5"/>
        <v>67128</v>
      </c>
      <c r="AR57" s="36">
        <f t="shared" si="5"/>
        <v>31152.21</v>
      </c>
      <c r="AS57" s="35">
        <f t="shared" si="5"/>
        <v>207985.8</v>
      </c>
      <c r="AT57" s="36">
        <f t="shared" si="5"/>
        <v>83759.38</v>
      </c>
      <c r="AU57" s="36">
        <f t="shared" si="6"/>
        <v>91361.279999999999</v>
      </c>
      <c r="AV57" s="36">
        <f t="shared" si="6"/>
        <v>84144</v>
      </c>
      <c r="AW57" s="36">
        <f t="shared" si="6"/>
        <v>88219</v>
      </c>
      <c r="AZ57" s="62"/>
    </row>
    <row r="58" spans="1:52" s="2" customFormat="1" x14ac:dyDescent="0.2">
      <c r="A58" s="34" t="s">
        <v>29</v>
      </c>
      <c r="B58" s="34" t="s">
        <v>4</v>
      </c>
      <c r="C58" s="67"/>
      <c r="D58" s="34" t="s">
        <v>6</v>
      </c>
      <c r="E58" s="34"/>
      <c r="F58" s="35"/>
      <c r="G58" s="35">
        <f t="shared" ref="G58:AA58" si="9">G54+G50+G46+G42+G38+G34+G30+G26+G22+G18+G14+G10+G6</f>
        <v>202821</v>
      </c>
      <c r="H58" s="35">
        <f t="shared" si="9"/>
        <v>133102.68421052632</v>
      </c>
      <c r="I58" s="35">
        <f t="shared" si="9"/>
        <v>274472.42105263157</v>
      </c>
      <c r="J58" s="35">
        <f t="shared" si="9"/>
        <v>128921.26315789473</v>
      </c>
      <c r="K58" s="35">
        <f t="shared" si="9"/>
        <v>410057.9736842105</v>
      </c>
      <c r="L58" s="35">
        <f t="shared" si="9"/>
        <v>117309.58684210527</v>
      </c>
      <c r="M58" s="35">
        <f t="shared" si="9"/>
        <v>376031.0668421053</v>
      </c>
      <c r="N58" s="35">
        <f t="shared" si="9"/>
        <v>199054.5263157895</v>
      </c>
      <c r="O58" s="35">
        <f t="shared" si="9"/>
        <v>363660.85428177239</v>
      </c>
      <c r="P58" s="35">
        <f t="shared" si="9"/>
        <v>59598.568069581597</v>
      </c>
      <c r="Q58" s="35">
        <f t="shared" si="9"/>
        <v>119555.9224239766</v>
      </c>
      <c r="R58" s="35">
        <f t="shared" si="9"/>
        <v>142719.74200298137</v>
      </c>
      <c r="S58" s="35">
        <f t="shared" si="9"/>
        <v>138197.10614869022</v>
      </c>
      <c r="T58" s="35">
        <f t="shared" si="9"/>
        <v>99157.129752944136</v>
      </c>
      <c r="U58" s="35">
        <f t="shared" si="9"/>
        <v>323798.90332723176</v>
      </c>
      <c r="V58" s="35">
        <f t="shared" si="9"/>
        <v>91774.680341863597</v>
      </c>
      <c r="W58" s="35">
        <f t="shared" si="9"/>
        <v>297816.0963190184</v>
      </c>
      <c r="X58" s="35">
        <f t="shared" si="9"/>
        <v>213877.47999999998</v>
      </c>
      <c r="Y58" s="35">
        <f t="shared" si="9"/>
        <v>142745</v>
      </c>
      <c r="Z58" s="35">
        <f t="shared" si="9"/>
        <v>78093.38</v>
      </c>
      <c r="AA58" s="35">
        <f t="shared" si="9"/>
        <v>215844</v>
      </c>
      <c r="AB58" s="35">
        <f t="shared" si="1"/>
        <v>131100</v>
      </c>
      <c r="AC58" s="35">
        <f t="shared" si="1"/>
        <v>300284</v>
      </c>
      <c r="AD58" s="35">
        <f t="shared" si="2"/>
        <v>94634</v>
      </c>
      <c r="AE58" s="35">
        <f t="shared" si="2"/>
        <v>69780</v>
      </c>
      <c r="AF58" s="35">
        <f t="shared" si="3"/>
        <v>62745</v>
      </c>
      <c r="AG58" s="35">
        <f t="shared" si="3"/>
        <v>166164</v>
      </c>
      <c r="AH58" s="35">
        <f t="shared" si="3"/>
        <v>24523</v>
      </c>
      <c r="AI58" s="35">
        <f t="shared" si="4"/>
        <v>178436</v>
      </c>
      <c r="AJ58" s="35">
        <f t="shared" si="4"/>
        <v>83308</v>
      </c>
      <c r="AK58" s="35">
        <f t="shared" si="8"/>
        <v>171955</v>
      </c>
      <c r="AL58" s="35">
        <f t="shared" si="8"/>
        <v>92589</v>
      </c>
      <c r="AM58" s="36">
        <f t="shared" si="8"/>
        <v>157899</v>
      </c>
      <c r="AN58" s="36">
        <f>SUM(AN54+AN50+AN46+AN42+AN38+AN34+AN30+AN26+AN22+AN18+AN14+AN10+AN6)</f>
        <v>98945</v>
      </c>
      <c r="AO58" s="36">
        <f t="shared" ref="AO58:AT58" si="10">SUM(AO54+AO50+AO46+AO42+AO38+AO34+AO30+AO26+AO22+AO18+AO14+AO10+AO6)</f>
        <v>177231</v>
      </c>
      <c r="AP58" s="36">
        <f t="shared" si="10"/>
        <v>31067</v>
      </c>
      <c r="AQ58" s="36">
        <f t="shared" si="10"/>
        <v>99876</v>
      </c>
      <c r="AR58" s="36">
        <f t="shared" si="10"/>
        <v>38818</v>
      </c>
      <c r="AS58" s="36">
        <f t="shared" si="10"/>
        <v>238525.75</v>
      </c>
      <c r="AT58" s="36">
        <f t="shared" si="10"/>
        <v>99890.87</v>
      </c>
      <c r="AU58" s="36">
        <f t="shared" si="6"/>
        <v>112848.45</v>
      </c>
      <c r="AV58" s="36">
        <f t="shared" si="6"/>
        <v>96871</v>
      </c>
      <c r="AW58" s="36">
        <f t="shared" si="6"/>
        <v>109803</v>
      </c>
      <c r="AZ58" s="62"/>
    </row>
    <row r="59" spans="1:52" s="2" customFormat="1" x14ac:dyDescent="0.2">
      <c r="C59" s="46"/>
      <c r="F59" s="37"/>
      <c r="G59" s="37"/>
      <c r="V59" s="38"/>
      <c r="W59" s="38"/>
      <c r="X59" s="38"/>
      <c r="Y59" s="3"/>
      <c r="Z59" s="3"/>
      <c r="AA59" s="3"/>
      <c r="AB59" s="37"/>
      <c r="AE59" s="37"/>
      <c r="AF59" s="37"/>
      <c r="AG59" s="37"/>
      <c r="AH59" s="37"/>
      <c r="AI59" s="37"/>
      <c r="AJ59" s="37"/>
      <c r="AK59" s="37"/>
      <c r="AL59" s="37"/>
      <c r="AM59" s="37"/>
      <c r="AN59" s="39"/>
      <c r="AO59" s="39"/>
      <c r="AP59" s="40"/>
      <c r="AZ59" s="62"/>
    </row>
    <row r="60" spans="1:52" s="2" customFormat="1" x14ac:dyDescent="0.2">
      <c r="C60" s="46"/>
      <c r="F60" s="37"/>
      <c r="G60" s="37"/>
      <c r="V60" s="38"/>
      <c r="W60" s="38"/>
      <c r="X60" s="38"/>
      <c r="AA60" s="37"/>
      <c r="AB60" s="37"/>
      <c r="AE60" s="37"/>
      <c r="AF60" s="37"/>
      <c r="AG60" s="37"/>
      <c r="AH60" s="37"/>
      <c r="AI60" s="37"/>
      <c r="AJ60" s="37"/>
      <c r="AK60" s="37"/>
      <c r="AL60" s="37"/>
      <c r="AM60" s="37"/>
      <c r="AN60" s="41"/>
      <c r="AO60" s="41"/>
      <c r="AP60" s="42"/>
      <c r="AZ60" s="62"/>
    </row>
    <row r="61" spans="1:52" s="46" customFormat="1" x14ac:dyDescent="0.2">
      <c r="A61" s="43"/>
      <c r="B61" s="43" t="s">
        <v>30</v>
      </c>
      <c r="C61" s="43"/>
      <c r="D61" s="43"/>
      <c r="E61" s="43"/>
      <c r="F61" s="44"/>
      <c r="G61" s="44"/>
      <c r="H61" s="43"/>
      <c r="I61" s="43" t="s">
        <v>48</v>
      </c>
      <c r="J61" s="43"/>
      <c r="K61" s="43" t="s">
        <v>49</v>
      </c>
      <c r="L61" s="43"/>
      <c r="M61" s="43" t="s">
        <v>50</v>
      </c>
      <c r="N61" s="43"/>
      <c r="O61" s="43" t="s">
        <v>51</v>
      </c>
      <c r="P61" s="43"/>
      <c r="Q61" s="43" t="s">
        <v>52</v>
      </c>
      <c r="R61" s="43"/>
      <c r="S61" s="43" t="s">
        <v>53</v>
      </c>
      <c r="T61" s="43"/>
      <c r="U61" s="43" t="s">
        <v>54</v>
      </c>
      <c r="V61" s="43"/>
      <c r="W61" s="43" t="s">
        <v>32</v>
      </c>
      <c r="X61" s="43"/>
      <c r="Y61" s="43" t="s">
        <v>33</v>
      </c>
      <c r="Z61" s="43"/>
      <c r="AA61" s="44" t="s">
        <v>35</v>
      </c>
      <c r="AB61" s="44"/>
      <c r="AC61" s="43" t="s">
        <v>36</v>
      </c>
      <c r="AD61" s="43"/>
      <c r="AE61" s="44" t="s">
        <v>37</v>
      </c>
      <c r="AF61" s="44"/>
      <c r="AG61" s="44" t="s">
        <v>40</v>
      </c>
      <c r="AH61" s="43"/>
      <c r="AI61" s="43" t="s">
        <v>41</v>
      </c>
      <c r="AJ61" s="43"/>
      <c r="AK61" s="43" t="s">
        <v>42</v>
      </c>
      <c r="AL61" s="43"/>
      <c r="AM61" s="45" t="s">
        <v>43</v>
      </c>
      <c r="AN61" s="43"/>
      <c r="AO61" s="43" t="s">
        <v>44</v>
      </c>
      <c r="AP61" s="43"/>
      <c r="AQ61" s="43" t="s">
        <v>45</v>
      </c>
      <c r="AR61" s="43"/>
      <c r="AS61" s="43" t="s">
        <v>46</v>
      </c>
      <c r="AT61" s="43"/>
      <c r="AU61" s="43" t="s">
        <v>47</v>
      </c>
      <c r="AV61" s="43"/>
      <c r="AW61" s="43" t="s">
        <v>58</v>
      </c>
      <c r="AZ61" s="63"/>
    </row>
    <row r="62" spans="1:52" s="2" customFormat="1" x14ac:dyDescent="0.2">
      <c r="A62" s="47" t="s">
        <v>29</v>
      </c>
      <c r="B62" s="48" t="s">
        <v>55</v>
      </c>
      <c r="C62" s="44"/>
      <c r="D62" s="48" t="s">
        <v>5</v>
      </c>
      <c r="E62" s="47"/>
      <c r="F62" s="48"/>
      <c r="G62" s="48"/>
      <c r="H62" s="49"/>
      <c r="I62" s="49">
        <f>H56+I56</f>
        <v>1770044</v>
      </c>
      <c r="J62" s="49"/>
      <c r="K62" s="49">
        <f>J56+K56</f>
        <v>2172635.4670000002</v>
      </c>
      <c r="L62" s="49"/>
      <c r="M62" s="49">
        <f>L56+M56</f>
        <v>2356848</v>
      </c>
      <c r="N62" s="49"/>
      <c r="O62" s="49">
        <f>N56+O56</f>
        <v>2879084</v>
      </c>
      <c r="P62" s="49"/>
      <c r="Q62" s="49">
        <f>P56+Q56</f>
        <v>1574471</v>
      </c>
      <c r="R62" s="49"/>
      <c r="S62" s="49">
        <f>R56+S56</f>
        <v>1982332</v>
      </c>
      <c r="T62" s="49"/>
      <c r="U62" s="49">
        <f>T56+U56</f>
        <v>2493162</v>
      </c>
      <c r="V62" s="49"/>
      <c r="W62" s="49">
        <f>V56+W56</f>
        <v>2546288</v>
      </c>
      <c r="X62" s="49"/>
      <c r="Y62" s="49">
        <f>X56+Y56</f>
        <v>2435354</v>
      </c>
      <c r="Z62" s="49"/>
      <c r="AA62" s="50">
        <f>Z56+AA56</f>
        <v>2076263</v>
      </c>
      <c r="AB62" s="48"/>
      <c r="AC62" s="50">
        <f>AB56+AC56</f>
        <v>2618996</v>
      </c>
      <c r="AD62" s="50"/>
      <c r="AE62" s="50">
        <f>AD56+AE56</f>
        <v>1433766</v>
      </c>
      <c r="AF62" s="50"/>
      <c r="AG62" s="50">
        <f>AF56+AG56</f>
        <v>1811382</v>
      </c>
      <c r="AH62" s="47"/>
      <c r="AI62" s="49">
        <f>AH56+AI56</f>
        <v>1798804</v>
      </c>
      <c r="AJ62" s="47"/>
      <c r="AK62" s="49">
        <f>AJ56+AK56</f>
        <v>2157253</v>
      </c>
      <c r="AL62" s="49"/>
      <c r="AM62" s="51">
        <f>AL56+AM56</f>
        <v>2142085</v>
      </c>
      <c r="AN62" s="49"/>
      <c r="AO62" s="49">
        <f>SUM(AN56+AO56)</f>
        <v>2342610</v>
      </c>
      <c r="AP62" s="47"/>
      <c r="AQ62" s="49">
        <f>AP56+AQ56</f>
        <v>1844687</v>
      </c>
      <c r="AR62" s="47"/>
      <c r="AS62" s="49">
        <f>AR56+AS56</f>
        <v>2785061.3962300001</v>
      </c>
      <c r="AT62" s="47"/>
      <c r="AU62" s="49">
        <f>AT56+AU56</f>
        <v>2463094.85617</v>
      </c>
      <c r="AV62" s="47"/>
      <c r="AW62" s="49">
        <f>AV56+AW56</f>
        <v>2665543</v>
      </c>
      <c r="AZ62" s="62"/>
    </row>
    <row r="63" spans="1:52" s="2" customFormat="1" x14ac:dyDescent="0.2">
      <c r="A63" s="47" t="s">
        <v>29</v>
      </c>
      <c r="B63" s="48" t="s">
        <v>3</v>
      </c>
      <c r="C63" s="44"/>
      <c r="D63" s="48" t="s">
        <v>6</v>
      </c>
      <c r="E63" s="47"/>
      <c r="F63" s="48"/>
      <c r="G63" s="48"/>
      <c r="H63" s="49"/>
      <c r="I63" s="49">
        <f>H57+I57</f>
        <v>133198.85714285713</v>
      </c>
      <c r="J63" s="49"/>
      <c r="K63" s="49">
        <f t="shared" ref="K63:M64" si="11">J57+K57</f>
        <v>188790.75</v>
      </c>
      <c r="L63" s="49"/>
      <c r="M63" s="49">
        <f t="shared" si="11"/>
        <v>186540.98857142858</v>
      </c>
      <c r="N63" s="49"/>
      <c r="O63" s="49">
        <f>N57+O57</f>
        <v>224138.82228845236</v>
      </c>
      <c r="P63" s="49"/>
      <c r="Q63" s="49">
        <f>P57+Q57</f>
        <v>84499.398519784314</v>
      </c>
      <c r="R63" s="49"/>
      <c r="S63" s="49">
        <f>R57+S57</f>
        <v>125162.9612041433</v>
      </c>
      <c r="T63" s="49"/>
      <c r="U63" s="49">
        <f>T57+U57</f>
        <v>206147.65374852734</v>
      </c>
      <c r="V63" s="49"/>
      <c r="W63" s="49">
        <f>V57+W57</f>
        <v>217793.00227022605</v>
      </c>
      <c r="X63" s="49"/>
      <c r="Y63" s="49">
        <f>X57+Y57</f>
        <v>184122.1</v>
      </c>
      <c r="Z63" s="49"/>
      <c r="AA63" s="50">
        <f>Z57+AA57</f>
        <v>149005.32</v>
      </c>
      <c r="AB63" s="48"/>
      <c r="AC63" s="50">
        <f>AB57+AC57</f>
        <v>247042</v>
      </c>
      <c r="AD63" s="49"/>
      <c r="AE63" s="50">
        <f>AD57+AE57</f>
        <v>84631</v>
      </c>
      <c r="AF63" s="50"/>
      <c r="AG63" s="50">
        <f>AF57+AG57</f>
        <v>145176</v>
      </c>
      <c r="AH63" s="47"/>
      <c r="AI63" s="49">
        <f>AH57+AI57</f>
        <v>143277</v>
      </c>
      <c r="AJ63" s="47"/>
      <c r="AK63" s="49">
        <f>AJ57+AK57</f>
        <v>180257</v>
      </c>
      <c r="AL63" s="49"/>
      <c r="AM63" s="51">
        <f>AL57+AM57</f>
        <v>180988</v>
      </c>
      <c r="AN63" s="49"/>
      <c r="AO63" s="49">
        <f>SUM(AN57+AO57)</f>
        <v>219934</v>
      </c>
      <c r="AP63" s="47"/>
      <c r="AQ63" s="49">
        <f>AP57+AQ57</f>
        <v>86590</v>
      </c>
      <c r="AR63" s="47"/>
      <c r="AS63" s="49">
        <f>AR57+AS57</f>
        <v>239138.00999999998</v>
      </c>
      <c r="AT63" s="47"/>
      <c r="AU63" s="49">
        <f>AT57+AU57</f>
        <v>175120.66</v>
      </c>
      <c r="AV63" s="47"/>
      <c r="AW63" s="49">
        <f>AV57+AW57</f>
        <v>172363</v>
      </c>
      <c r="AZ63" s="62"/>
    </row>
    <row r="64" spans="1:52" s="2" customFormat="1" x14ac:dyDescent="0.2">
      <c r="A64" s="47" t="s">
        <v>29</v>
      </c>
      <c r="B64" s="48" t="s">
        <v>4</v>
      </c>
      <c r="C64" s="44"/>
      <c r="D64" s="48" t="s">
        <v>6</v>
      </c>
      <c r="E64" s="47"/>
      <c r="F64" s="48"/>
      <c r="G64" s="48"/>
      <c r="H64" s="49"/>
      <c r="I64" s="49">
        <f>H58+I58</f>
        <v>407575.10526315786</v>
      </c>
      <c r="J64" s="49"/>
      <c r="K64" s="49">
        <f t="shared" si="11"/>
        <v>538979.23684210528</v>
      </c>
      <c r="L64" s="49"/>
      <c r="M64" s="49">
        <f t="shared" si="11"/>
        <v>493340.65368421056</v>
      </c>
      <c r="N64" s="49"/>
      <c r="O64" s="49">
        <f>N58+O58</f>
        <v>562715.38059756183</v>
      </c>
      <c r="P64" s="49"/>
      <c r="Q64" s="49">
        <f>P58+Q58</f>
        <v>179154.4904935582</v>
      </c>
      <c r="R64" s="49"/>
      <c r="S64" s="49">
        <f>R58+S58</f>
        <v>280916.84815167158</v>
      </c>
      <c r="T64" s="49"/>
      <c r="U64" s="49">
        <f>T58+U58</f>
        <v>422956.03308017587</v>
      </c>
      <c r="V64" s="49"/>
      <c r="W64" s="49">
        <f>V58+W58</f>
        <v>389590.77666088199</v>
      </c>
      <c r="X64" s="49"/>
      <c r="Y64" s="49">
        <f>X58+Y58</f>
        <v>356622.48</v>
      </c>
      <c r="Z64" s="49"/>
      <c r="AA64" s="50">
        <f>Z58+AA58</f>
        <v>293937.38</v>
      </c>
      <c r="AB64" s="48"/>
      <c r="AC64" s="50">
        <f>AB58+AC58</f>
        <v>431384</v>
      </c>
      <c r="AD64" s="49"/>
      <c r="AE64" s="50">
        <f>AD58+AE58</f>
        <v>164414</v>
      </c>
      <c r="AF64" s="50"/>
      <c r="AG64" s="50">
        <f>AF58+AG58</f>
        <v>228909</v>
      </c>
      <c r="AH64" s="47"/>
      <c r="AI64" s="49">
        <f>AH58+AI58</f>
        <v>202959</v>
      </c>
      <c r="AJ64" s="47"/>
      <c r="AK64" s="49">
        <f>AJ58+AK58</f>
        <v>255263</v>
      </c>
      <c r="AL64" s="49"/>
      <c r="AM64" s="51">
        <f>AL58+AM58</f>
        <v>250488</v>
      </c>
      <c r="AN64" s="49"/>
      <c r="AO64" s="49">
        <f>SUM(AN58+AO58)</f>
        <v>276176</v>
      </c>
      <c r="AP64" s="47"/>
      <c r="AQ64" s="49">
        <f>AP58+AQ58</f>
        <v>130943</v>
      </c>
      <c r="AR64" s="47"/>
      <c r="AS64" s="49">
        <f>AR58+AS58</f>
        <v>277343.75</v>
      </c>
      <c r="AT64" s="47"/>
      <c r="AU64" s="49">
        <f>AT58+AU58</f>
        <v>212739.32</v>
      </c>
      <c r="AV64" s="47"/>
      <c r="AW64" s="49">
        <f>AV58+AW58</f>
        <v>206674</v>
      </c>
      <c r="AZ64" s="62"/>
    </row>
    <row r="65" spans="1:52" x14ac:dyDescent="0.2">
      <c r="Y65" s="52"/>
      <c r="Z65" s="52"/>
      <c r="AA65" s="52"/>
      <c r="AN65" s="56"/>
      <c r="AO65" s="56"/>
      <c r="AP65" s="57"/>
      <c r="AQ65" s="57"/>
      <c r="AR65" s="57"/>
      <c r="AS65" s="57"/>
      <c r="AT65" s="57"/>
      <c r="AU65" s="57"/>
      <c r="AV65" s="57"/>
      <c r="AW65" s="57"/>
      <c r="AX65" s="58"/>
    </row>
    <row r="66" spans="1:52" s="46" customFormat="1" x14ac:dyDescent="0.2">
      <c r="A66" s="43"/>
      <c r="B66" s="43" t="s">
        <v>34</v>
      </c>
      <c r="C66" s="43"/>
      <c r="D66" s="43"/>
      <c r="E66" s="43"/>
      <c r="F66" s="44"/>
      <c r="G66" s="44"/>
      <c r="H66" s="43">
        <v>2002</v>
      </c>
      <c r="I66" s="43"/>
      <c r="J66" s="43">
        <v>2003</v>
      </c>
      <c r="K66" s="43"/>
      <c r="L66" s="43">
        <v>2004</v>
      </c>
      <c r="M66" s="43"/>
      <c r="N66" s="43">
        <v>2005</v>
      </c>
      <c r="O66" s="43"/>
      <c r="P66" s="43">
        <v>2006</v>
      </c>
      <c r="Q66" s="43"/>
      <c r="R66" s="43">
        <v>2007</v>
      </c>
      <c r="S66" s="43"/>
      <c r="T66" s="43">
        <v>2008</v>
      </c>
      <c r="U66" s="43"/>
      <c r="V66" s="43">
        <v>2009</v>
      </c>
      <c r="W66" s="43"/>
      <c r="X66" s="43">
        <v>2010</v>
      </c>
      <c r="Y66" s="53"/>
      <c r="Z66" s="44">
        <v>2011</v>
      </c>
      <c r="AA66" s="53"/>
      <c r="AB66" s="44">
        <v>2012</v>
      </c>
      <c r="AC66" s="53"/>
      <c r="AD66" s="44">
        <v>2013</v>
      </c>
      <c r="AE66" s="44"/>
      <c r="AF66" s="44">
        <v>2014</v>
      </c>
      <c r="AG66" s="44"/>
      <c r="AH66" s="44">
        <v>2015</v>
      </c>
      <c r="AI66" s="44"/>
      <c r="AJ66" s="44">
        <v>2016</v>
      </c>
      <c r="AK66" s="44"/>
      <c r="AL66" s="44">
        <v>2017</v>
      </c>
      <c r="AM66" s="54"/>
      <c r="AN66" s="44">
        <v>2018</v>
      </c>
      <c r="AO66" s="44"/>
      <c r="AP66" s="43">
        <v>2019</v>
      </c>
      <c r="AQ66" s="43"/>
      <c r="AR66" s="43">
        <v>2020</v>
      </c>
      <c r="AS66" s="43"/>
      <c r="AT66" s="43">
        <v>2021</v>
      </c>
      <c r="AU66" s="43"/>
      <c r="AV66" s="43">
        <v>2022</v>
      </c>
      <c r="AW66" s="43"/>
      <c r="AZ66" s="63"/>
    </row>
    <row r="67" spans="1:52" s="2" customFormat="1" x14ac:dyDescent="0.2">
      <c r="A67" s="47" t="s">
        <v>29</v>
      </c>
      <c r="B67" s="48" t="s">
        <v>55</v>
      </c>
      <c r="C67" s="44"/>
      <c r="D67" s="48" t="s">
        <v>5</v>
      </c>
      <c r="E67" s="47"/>
      <c r="F67" s="48"/>
      <c r="G67" s="48"/>
      <c r="H67" s="49">
        <f>G56+H56</f>
        <v>1664096</v>
      </c>
      <c r="I67" s="49"/>
      <c r="J67" s="49">
        <f>I56+J56</f>
        <v>1750060</v>
      </c>
      <c r="K67" s="49"/>
      <c r="L67" s="49">
        <f>K56+L56</f>
        <v>2239710.4670000002</v>
      </c>
      <c r="M67" s="49"/>
      <c r="N67" s="49">
        <f>M56+N56</f>
        <v>2678914</v>
      </c>
      <c r="O67" s="49"/>
      <c r="P67" s="49">
        <f>O56+P56</f>
        <v>2421194</v>
      </c>
      <c r="Q67" s="49"/>
      <c r="R67" s="49">
        <f>Q56+R56</f>
        <v>1867963</v>
      </c>
      <c r="S67" s="49"/>
      <c r="T67" s="49">
        <f>S56+T56</f>
        <v>1856928</v>
      </c>
      <c r="U67" s="47"/>
      <c r="V67" s="49">
        <f>U56+V56</f>
        <v>2525300</v>
      </c>
      <c r="W67" s="47"/>
      <c r="X67" s="49">
        <f>W56+X56</f>
        <v>3105559</v>
      </c>
      <c r="Y67" s="17"/>
      <c r="Z67" s="50">
        <f>Y56+Z56</f>
        <v>1743990</v>
      </c>
      <c r="AA67" s="18"/>
      <c r="AB67" s="50">
        <f>AA56+AB56</f>
        <v>2303071</v>
      </c>
      <c r="AC67" s="18"/>
      <c r="AD67" s="50">
        <f>AC56+AD56</f>
        <v>2404776</v>
      </c>
      <c r="AE67" s="50"/>
      <c r="AF67" s="50">
        <f>AE56+AF56</f>
        <v>1345392</v>
      </c>
      <c r="AG67" s="50"/>
      <c r="AH67" s="50">
        <f>AG56+AH56</f>
        <v>1716779</v>
      </c>
      <c r="AI67" s="50"/>
      <c r="AJ67" s="50">
        <f>AI56+AJ56</f>
        <v>2075584</v>
      </c>
      <c r="AK67" s="50"/>
      <c r="AL67" s="50">
        <f>AK56+AL56</f>
        <v>2266019</v>
      </c>
      <c r="AM67" s="55"/>
      <c r="AN67" s="50">
        <f>SUM(AM56+AN56)</f>
        <v>2152443</v>
      </c>
      <c r="AO67" s="50"/>
      <c r="AP67" s="49">
        <f>AO56+AP56</f>
        <v>2144875</v>
      </c>
      <c r="AQ67" s="47"/>
      <c r="AR67" s="49">
        <f>AQ56+AR56</f>
        <v>1876899.30409</v>
      </c>
      <c r="AS67" s="47"/>
      <c r="AT67" s="49">
        <f>AS56+AT56</f>
        <v>3143240.5499400003</v>
      </c>
      <c r="AU67" s="47"/>
      <c r="AV67" s="49">
        <f>AU56+AV56</f>
        <v>2588272.3983700001</v>
      </c>
      <c r="AW67" s="47"/>
      <c r="AZ67" s="62"/>
    </row>
    <row r="68" spans="1:52" s="2" customFormat="1" x14ac:dyDescent="0.2">
      <c r="A68" s="47" t="s">
        <v>29</v>
      </c>
      <c r="B68" s="48" t="s">
        <v>56</v>
      </c>
      <c r="C68" s="44"/>
      <c r="D68" s="48" t="s">
        <v>6</v>
      </c>
      <c r="E68" s="47"/>
      <c r="F68" s="48"/>
      <c r="G68" s="48"/>
      <c r="H68" s="49">
        <f>G57+H57</f>
        <v>109015.57142857142</v>
      </c>
      <c r="I68" s="49"/>
      <c r="J68" s="49">
        <f>I57+J57</f>
        <v>134441.32857142857</v>
      </c>
      <c r="K68" s="49"/>
      <c r="L68" s="49">
        <f>K57+L57</f>
        <v>194595.65999999997</v>
      </c>
      <c r="M68" s="49"/>
      <c r="N68" s="49">
        <f>M57+N57</f>
        <v>220744.67857142858</v>
      </c>
      <c r="O68" s="49"/>
      <c r="P68" s="49">
        <f>O57+P57</f>
        <v>167797.28285517209</v>
      </c>
      <c r="Q68" s="49"/>
      <c r="R68" s="49">
        <f>Q57+R57</f>
        <v>117359.88697821076</v>
      </c>
      <c r="S68" s="49"/>
      <c r="T68" s="49">
        <f>S57+T57</f>
        <v>110130.03500841069</v>
      </c>
      <c r="U68" s="47"/>
      <c r="V68" s="49">
        <f>U57+V57</f>
        <v>229052.13209697962</v>
      </c>
      <c r="W68" s="47"/>
      <c r="X68" s="49">
        <f>W57+X57</f>
        <v>273003.86823521735</v>
      </c>
      <c r="Y68" s="17"/>
      <c r="Z68" s="50">
        <f>Y57+Z57</f>
        <v>97323.41</v>
      </c>
      <c r="AA68" s="18"/>
      <c r="AB68" s="50">
        <f>AA57+AB57</f>
        <v>193780</v>
      </c>
      <c r="AC68" s="18"/>
      <c r="AD68" s="50">
        <f>AC57+AD57</f>
        <v>210253</v>
      </c>
      <c r="AE68" s="50"/>
      <c r="AF68" s="50">
        <f>AE57+AF57</f>
        <v>87153</v>
      </c>
      <c r="AG68" s="50"/>
      <c r="AH68" s="50">
        <f>AG57+AH57</f>
        <v>120795</v>
      </c>
      <c r="AI68" s="50"/>
      <c r="AJ68" s="50">
        <f>AI57+AJ57</f>
        <v>172503</v>
      </c>
      <c r="AK68" s="50"/>
      <c r="AL68" s="50">
        <f>AK57+AL57</f>
        <v>193677</v>
      </c>
      <c r="AM68" s="55"/>
      <c r="AN68" s="50">
        <f>SUM(AM57+AN57)</f>
        <v>181281</v>
      </c>
      <c r="AO68" s="50"/>
      <c r="AP68" s="49">
        <f>AO57+AP57</f>
        <v>175529</v>
      </c>
      <c r="AQ68" s="47"/>
      <c r="AR68" s="49">
        <f>AQ57+AR57</f>
        <v>98280.209999999992</v>
      </c>
      <c r="AS68" s="47"/>
      <c r="AT68" s="49">
        <f>AS57+AT57</f>
        <v>291745.18</v>
      </c>
      <c r="AU68" s="47"/>
      <c r="AV68" s="49">
        <f>AU57+AV57</f>
        <v>175505.28</v>
      </c>
      <c r="AW68" s="47"/>
      <c r="AZ68" s="62"/>
    </row>
    <row r="69" spans="1:52" s="2" customFormat="1" x14ac:dyDescent="0.2">
      <c r="A69" s="47" t="s">
        <v>29</v>
      </c>
      <c r="B69" s="48" t="s">
        <v>57</v>
      </c>
      <c r="C69" s="44"/>
      <c r="D69" s="48" t="s">
        <v>6</v>
      </c>
      <c r="E69" s="47"/>
      <c r="F69" s="48"/>
      <c r="G69" s="48"/>
      <c r="H69" s="49">
        <f>G58+H58</f>
        <v>335923.68421052629</v>
      </c>
      <c r="I69" s="49"/>
      <c r="J69" s="49">
        <f>I58+J58</f>
        <v>403393.68421052629</v>
      </c>
      <c r="K69" s="49"/>
      <c r="L69" s="49">
        <f>K58+L58</f>
        <v>527367.56052631582</v>
      </c>
      <c r="M69" s="49"/>
      <c r="N69" s="49">
        <f>M58+N58</f>
        <v>575085.59315789479</v>
      </c>
      <c r="O69" s="49"/>
      <c r="P69" s="49">
        <f>O58+P58</f>
        <v>423259.42235135398</v>
      </c>
      <c r="Q69" s="49"/>
      <c r="R69" s="49">
        <f>Q58+R58</f>
        <v>262275.66442695796</v>
      </c>
      <c r="S69" s="49"/>
      <c r="T69" s="49">
        <f>S58+T58</f>
        <v>237354.23590163435</v>
      </c>
      <c r="U69" s="47"/>
      <c r="V69" s="49">
        <f>U58+V58</f>
        <v>415573.58366909536</v>
      </c>
      <c r="W69" s="47"/>
      <c r="X69" s="49">
        <f>W58+X58</f>
        <v>511693.57631901838</v>
      </c>
      <c r="Y69" s="17"/>
      <c r="Z69" s="50">
        <f>Y58+Z58</f>
        <v>220838.38</v>
      </c>
      <c r="AA69" s="18"/>
      <c r="AB69" s="50">
        <f>AA58+AB58</f>
        <v>346944</v>
      </c>
      <c r="AC69" s="18"/>
      <c r="AD69" s="50">
        <f>AC58+AD58</f>
        <v>394918</v>
      </c>
      <c r="AE69" s="50"/>
      <c r="AF69" s="50">
        <f>AE58+AF58</f>
        <v>132525</v>
      </c>
      <c r="AG69" s="50"/>
      <c r="AH69" s="50">
        <f>AG58+AH58</f>
        <v>190687</v>
      </c>
      <c r="AI69" s="50"/>
      <c r="AJ69" s="50">
        <f>AI58+AJ58</f>
        <v>261744</v>
      </c>
      <c r="AK69" s="50"/>
      <c r="AL69" s="50">
        <f>AK58+AL58</f>
        <v>264544</v>
      </c>
      <c r="AM69" s="55"/>
      <c r="AN69" s="50">
        <f>SUM(AM58+AN58)</f>
        <v>256844</v>
      </c>
      <c r="AO69" s="50"/>
      <c r="AP69" s="49">
        <f>AO58+AP58</f>
        <v>208298</v>
      </c>
      <c r="AQ69" s="47"/>
      <c r="AR69" s="49">
        <f>AQ58+AR58</f>
        <v>138694</v>
      </c>
      <c r="AS69" s="47"/>
      <c r="AT69" s="49">
        <f>AS58+AT58</f>
        <v>338416.62</v>
      </c>
      <c r="AU69" s="47"/>
      <c r="AV69" s="49">
        <f>AU58+AV58</f>
        <v>209719.45</v>
      </c>
      <c r="AW69" s="47"/>
      <c r="AZ69" s="62"/>
    </row>
  </sheetData>
  <mergeCells count="22">
    <mergeCell ref="AW2:AX2"/>
    <mergeCell ref="AQ2:AR2"/>
    <mergeCell ref="AS2:AT2"/>
    <mergeCell ref="AU2:AV2"/>
    <mergeCell ref="AE2:AF2"/>
    <mergeCell ref="AG2:AH2"/>
    <mergeCell ref="AI2:AJ2"/>
    <mergeCell ref="AK2:AL2"/>
    <mergeCell ref="AM2:AN2"/>
    <mergeCell ref="AO2:AP2"/>
    <mergeCell ref="AC2:AD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phoneticPr fontId="5" type="noConversion"/>
  <pageMargins left="0.78740157480314965" right="0.78740157480314965" top="0.98425196850393704" bottom="0.98425196850393704" header="0.51181102362204722" footer="0.51181102362204722"/>
  <pageSetup paperSize="8" scale="38" orientation="landscape" r:id="rId1"/>
  <headerFooter alignWithMargins="0"/>
  <colBreaks count="1" manualBreakCount="1">
    <brk id="21" max="1048575" man="1"/>
  </colBreaks>
  <ignoredErrors>
    <ignoredError sqref="O2:AJ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75" zoomScaleNormal="7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C56" sqref="C56"/>
    </sheetView>
  </sheetViews>
  <sheetFormatPr defaultRowHeight="12.75" x14ac:dyDescent="0.2"/>
  <cols>
    <col min="1" max="1" width="16.85546875" style="1" customWidth="1"/>
    <col min="2" max="2" width="21.85546875" style="1" customWidth="1"/>
    <col min="3" max="3" width="13.7109375" style="68" customWidth="1"/>
    <col min="4" max="4" width="9.140625" style="1"/>
    <col min="5" max="6" width="10.7109375" style="1" customWidth="1"/>
    <col min="7" max="7" width="11.28515625" style="1" customWidth="1"/>
    <col min="8" max="8" width="4.28515625" style="1" customWidth="1"/>
    <col min="9" max="9" width="11.42578125" style="68" customWidth="1"/>
    <col min="10" max="10" width="11.42578125" style="73" customWidth="1"/>
    <col min="11" max="16384" width="9.140625" style="1"/>
  </cols>
  <sheetData>
    <row r="1" spans="1:10" x14ac:dyDescent="0.2">
      <c r="B1" s="2" t="s">
        <v>15</v>
      </c>
      <c r="C1" s="46"/>
      <c r="H1" s="58"/>
    </row>
    <row r="2" spans="1:10" x14ac:dyDescent="0.2">
      <c r="B2" s="7" t="s">
        <v>7</v>
      </c>
      <c r="C2" s="60"/>
      <c r="D2" s="84"/>
      <c r="E2" s="95">
        <v>2022</v>
      </c>
      <c r="F2" s="95"/>
      <c r="G2" s="85">
        <v>2023</v>
      </c>
      <c r="H2" s="75"/>
      <c r="I2" s="96" t="s">
        <v>60</v>
      </c>
      <c r="J2" s="96"/>
    </row>
    <row r="3" spans="1:10" ht="25.5" x14ac:dyDescent="0.2">
      <c r="B3" s="7" t="s">
        <v>8</v>
      </c>
      <c r="C3" s="81" t="s">
        <v>59</v>
      </c>
      <c r="D3" s="7"/>
      <c r="E3" s="19" t="s">
        <v>1</v>
      </c>
      <c r="F3" s="19" t="s">
        <v>2</v>
      </c>
      <c r="G3" s="19" t="s">
        <v>1</v>
      </c>
      <c r="H3" s="75"/>
      <c r="I3" s="78" t="s">
        <v>62</v>
      </c>
      <c r="J3" s="86" t="s">
        <v>61</v>
      </c>
    </row>
    <row r="4" spans="1:10" x14ac:dyDescent="0.2">
      <c r="A4" s="3" t="s">
        <v>23</v>
      </c>
      <c r="B4" s="17" t="s">
        <v>0</v>
      </c>
      <c r="C4" s="82">
        <v>8621.9050000000007</v>
      </c>
      <c r="D4" s="17" t="s">
        <v>5</v>
      </c>
      <c r="E4" s="19">
        <v>153414.39837000001</v>
      </c>
      <c r="F4" s="19">
        <v>155172</v>
      </c>
      <c r="G4" s="19">
        <v>180747</v>
      </c>
      <c r="H4" s="76"/>
      <c r="I4" s="65">
        <f>F4+G4</f>
        <v>335919</v>
      </c>
      <c r="J4" s="65">
        <f>(I4*1000)/C4</f>
        <v>38961.111262534207</v>
      </c>
    </row>
    <row r="5" spans="1:10" x14ac:dyDescent="0.2">
      <c r="A5" s="3" t="s">
        <v>23</v>
      </c>
      <c r="B5" s="17" t="s">
        <v>3</v>
      </c>
      <c r="C5" s="83"/>
      <c r="D5" s="17" t="s">
        <v>6</v>
      </c>
      <c r="E5" s="19">
        <v>10810.28</v>
      </c>
      <c r="F5" s="19">
        <v>13756</v>
      </c>
      <c r="G5" s="19">
        <v>11769</v>
      </c>
      <c r="H5" s="76"/>
      <c r="I5" s="65">
        <f t="shared" ref="I5:I58" si="0">F5+G5</f>
        <v>25525</v>
      </c>
      <c r="J5" s="65">
        <f>(I5*1000)/C4</f>
        <v>2960.4826311586589</v>
      </c>
    </row>
    <row r="6" spans="1:10" x14ac:dyDescent="0.2">
      <c r="A6" s="3" t="s">
        <v>23</v>
      </c>
      <c r="B6" s="17" t="s">
        <v>4</v>
      </c>
      <c r="C6" s="83"/>
      <c r="D6" s="17" t="s">
        <v>6</v>
      </c>
      <c r="E6" s="19">
        <v>6711.45</v>
      </c>
      <c r="F6" s="19">
        <v>9962</v>
      </c>
      <c r="G6" s="19">
        <v>7403</v>
      </c>
      <c r="H6" s="76"/>
      <c r="I6" s="65">
        <f t="shared" si="0"/>
        <v>17365</v>
      </c>
      <c r="J6" s="65">
        <f>(I6*1000)/C4</f>
        <v>2014.05605837689</v>
      </c>
    </row>
    <row r="7" spans="1:10" x14ac:dyDescent="0.2">
      <c r="C7" s="73"/>
      <c r="D7" s="29"/>
      <c r="E7" s="19"/>
      <c r="F7" s="19"/>
      <c r="G7" s="19"/>
      <c r="H7" s="75"/>
      <c r="I7" s="65"/>
      <c r="J7" s="65"/>
    </row>
    <row r="8" spans="1:10" x14ac:dyDescent="0.2">
      <c r="A8" s="1" t="s">
        <v>26</v>
      </c>
      <c r="B8" s="17" t="s">
        <v>0</v>
      </c>
      <c r="C8" s="82">
        <v>5434.9219999999996</v>
      </c>
      <c r="D8" s="17" t="s">
        <v>5</v>
      </c>
      <c r="E8" s="32">
        <v>126864</v>
      </c>
      <c r="F8" s="19">
        <v>115006</v>
      </c>
      <c r="G8" s="19">
        <v>133311</v>
      </c>
      <c r="H8" s="75"/>
      <c r="I8" s="65">
        <f t="shared" si="0"/>
        <v>248317</v>
      </c>
      <c r="J8" s="65">
        <f t="shared" ref="J8:J52" si="1">(I8*1000)/C8</f>
        <v>45689.156164522698</v>
      </c>
    </row>
    <row r="9" spans="1:10" x14ac:dyDescent="0.2">
      <c r="A9" s="1" t="s">
        <v>26</v>
      </c>
      <c r="B9" s="17" t="s">
        <v>3</v>
      </c>
      <c r="C9" s="83"/>
      <c r="D9" s="17" t="s">
        <v>6</v>
      </c>
      <c r="E9" s="32">
        <v>7006</v>
      </c>
      <c r="F9" s="19">
        <v>8792</v>
      </c>
      <c r="G9" s="19">
        <v>8782</v>
      </c>
      <c r="H9" s="75"/>
      <c r="I9" s="65">
        <f t="shared" si="0"/>
        <v>17574</v>
      </c>
      <c r="J9" s="65">
        <f>(I9*1000)/C8</f>
        <v>3233.5330663439145</v>
      </c>
    </row>
    <row r="10" spans="1:10" x14ac:dyDescent="0.2">
      <c r="A10" s="1" t="s">
        <v>26</v>
      </c>
      <c r="B10" s="17" t="s">
        <v>4</v>
      </c>
      <c r="C10" s="83"/>
      <c r="D10" s="17" t="s">
        <v>6</v>
      </c>
      <c r="E10" s="32">
        <v>20852</v>
      </c>
      <c r="F10" s="19">
        <v>19336</v>
      </c>
      <c r="G10" s="19">
        <v>22473</v>
      </c>
      <c r="H10" s="75"/>
      <c r="I10" s="65">
        <f t="shared" si="0"/>
        <v>41809</v>
      </c>
      <c r="J10" s="65">
        <f>(I10*1000)/C8</f>
        <v>7692.6586986896964</v>
      </c>
    </row>
    <row r="11" spans="1:10" x14ac:dyDescent="0.2">
      <c r="C11" s="73"/>
      <c r="D11" s="29"/>
      <c r="E11" s="19"/>
      <c r="F11" s="19"/>
      <c r="G11" s="19"/>
      <c r="H11" s="75"/>
      <c r="I11" s="65"/>
      <c r="J11" s="65"/>
    </row>
    <row r="12" spans="1:10" x14ac:dyDescent="0.2">
      <c r="A12" s="3" t="s">
        <v>27</v>
      </c>
      <c r="B12" s="17" t="s">
        <v>0</v>
      </c>
      <c r="C12" s="82">
        <v>4612.6719999999996</v>
      </c>
      <c r="D12" s="17" t="s">
        <v>5</v>
      </c>
      <c r="E12" s="32">
        <v>118517</v>
      </c>
      <c r="F12" s="19">
        <v>108382</v>
      </c>
      <c r="G12" s="19">
        <v>115045</v>
      </c>
      <c r="H12" s="75"/>
      <c r="I12" s="65">
        <f t="shared" si="0"/>
        <v>223427</v>
      </c>
      <c r="J12" s="65">
        <f t="shared" si="1"/>
        <v>48437.651755858649</v>
      </c>
    </row>
    <row r="13" spans="1:10" x14ac:dyDescent="0.2">
      <c r="A13" s="3" t="s">
        <v>27</v>
      </c>
      <c r="B13" s="17" t="s">
        <v>3</v>
      </c>
      <c r="C13" s="83"/>
      <c r="D13" s="17" t="s">
        <v>6</v>
      </c>
      <c r="E13" s="32">
        <v>9995</v>
      </c>
      <c r="F13" s="19">
        <v>8930</v>
      </c>
      <c r="G13" s="19">
        <v>7755</v>
      </c>
      <c r="H13" s="75"/>
      <c r="I13" s="65">
        <f t="shared" si="0"/>
        <v>16685</v>
      </c>
      <c r="J13" s="65">
        <f>(I13*1000)/C12</f>
        <v>3617.20928780542</v>
      </c>
    </row>
    <row r="14" spans="1:10" x14ac:dyDescent="0.2">
      <c r="A14" s="3" t="s">
        <v>27</v>
      </c>
      <c r="B14" s="17" t="s">
        <v>4</v>
      </c>
      <c r="C14" s="83"/>
      <c r="D14" s="17" t="s">
        <v>6</v>
      </c>
      <c r="E14" s="32">
        <v>6967</v>
      </c>
      <c r="F14" s="19">
        <v>4471</v>
      </c>
      <c r="G14" s="19">
        <v>6367</v>
      </c>
      <c r="H14" s="75"/>
      <c r="I14" s="65">
        <f t="shared" si="0"/>
        <v>10838</v>
      </c>
      <c r="J14" s="65">
        <f>(I14*1000)/C12</f>
        <v>2349.6142799661457</v>
      </c>
    </row>
    <row r="15" spans="1:10" x14ac:dyDescent="0.2">
      <c r="C15" s="73"/>
      <c r="D15" s="29"/>
      <c r="E15" s="19"/>
      <c r="F15" s="19"/>
      <c r="G15" s="19"/>
      <c r="H15" s="75"/>
      <c r="I15" s="65"/>
      <c r="J15" s="65"/>
    </row>
    <row r="16" spans="1:10" x14ac:dyDescent="0.2">
      <c r="A16" s="3" t="s">
        <v>22</v>
      </c>
      <c r="B16" s="17" t="s">
        <v>0</v>
      </c>
      <c r="C16" s="82">
        <v>1837.6769999999999</v>
      </c>
      <c r="D16" s="17" t="s">
        <v>5</v>
      </c>
      <c r="E16" s="32">
        <v>79615</v>
      </c>
      <c r="F16" s="19">
        <v>37337</v>
      </c>
      <c r="G16" s="19">
        <v>76680</v>
      </c>
      <c r="H16" s="75"/>
      <c r="I16" s="65">
        <f t="shared" si="0"/>
        <v>114017</v>
      </c>
      <c r="J16" s="65">
        <f t="shared" si="1"/>
        <v>62044.091535128318</v>
      </c>
    </row>
    <row r="17" spans="1:10" x14ac:dyDescent="0.2">
      <c r="A17" s="3" t="s">
        <v>22</v>
      </c>
      <c r="B17" s="17" t="s">
        <v>3</v>
      </c>
      <c r="C17" s="83"/>
      <c r="D17" s="17" t="s">
        <v>6</v>
      </c>
      <c r="E17" s="32">
        <v>7267</v>
      </c>
      <c r="F17" s="19">
        <v>4031</v>
      </c>
      <c r="G17" s="19">
        <v>5137</v>
      </c>
      <c r="H17" s="75"/>
      <c r="I17" s="65">
        <f t="shared" si="0"/>
        <v>9168</v>
      </c>
      <c r="J17" s="65">
        <f>(I17*1000)/C16</f>
        <v>4988.9071909807872</v>
      </c>
    </row>
    <row r="18" spans="1:10" x14ac:dyDescent="0.2">
      <c r="A18" s="3" t="s">
        <v>22</v>
      </c>
      <c r="B18" s="17" t="s">
        <v>4</v>
      </c>
      <c r="C18" s="83"/>
      <c r="D18" s="17" t="s">
        <v>6</v>
      </c>
      <c r="E18" s="32">
        <v>2378</v>
      </c>
      <c r="F18" s="19">
        <v>867</v>
      </c>
      <c r="G18" s="19">
        <v>1876</v>
      </c>
      <c r="H18" s="75"/>
      <c r="I18" s="65">
        <f t="shared" si="0"/>
        <v>2743</v>
      </c>
      <c r="J18" s="65">
        <f>(I18*1000)/C16</f>
        <v>1492.6453342997709</v>
      </c>
    </row>
    <row r="19" spans="1:10" x14ac:dyDescent="0.2">
      <c r="C19" s="73"/>
      <c r="D19" s="29"/>
      <c r="E19" s="19"/>
      <c r="F19" s="19"/>
      <c r="G19" s="19"/>
      <c r="H19" s="75"/>
      <c r="I19" s="65"/>
      <c r="J19" s="65"/>
    </row>
    <row r="20" spans="1:10" x14ac:dyDescent="0.2">
      <c r="A20" s="3" t="s">
        <v>28</v>
      </c>
      <c r="B20" s="17" t="s">
        <v>0</v>
      </c>
      <c r="C20" s="82">
        <v>3653.7939999999999</v>
      </c>
      <c r="D20" s="17" t="s">
        <v>5</v>
      </c>
      <c r="E20" s="32">
        <v>130202</v>
      </c>
      <c r="F20" s="19">
        <v>124330</v>
      </c>
      <c r="G20" s="19">
        <v>114000</v>
      </c>
      <c r="H20" s="75"/>
      <c r="I20" s="65">
        <f t="shared" si="0"/>
        <v>238330</v>
      </c>
      <c r="J20" s="65">
        <f t="shared" si="1"/>
        <v>65228.088939880028</v>
      </c>
    </row>
    <row r="21" spans="1:10" x14ac:dyDescent="0.2">
      <c r="A21" s="3" t="s">
        <v>28</v>
      </c>
      <c r="B21" s="17" t="s">
        <v>3</v>
      </c>
      <c r="C21" s="83"/>
      <c r="D21" s="17" t="s">
        <v>6</v>
      </c>
      <c r="E21" s="32">
        <v>6650</v>
      </c>
      <c r="F21" s="59">
        <v>7230</v>
      </c>
      <c r="G21" s="19">
        <v>7660</v>
      </c>
      <c r="H21" s="75"/>
      <c r="I21" s="65">
        <f t="shared" si="0"/>
        <v>14890</v>
      </c>
      <c r="J21" s="65">
        <f>(I21*1000)/C20</f>
        <v>4075.2160630840162</v>
      </c>
    </row>
    <row r="22" spans="1:10" x14ac:dyDescent="0.2">
      <c r="A22" s="3" t="s">
        <v>28</v>
      </c>
      <c r="B22" s="17" t="s">
        <v>4</v>
      </c>
      <c r="C22" s="83"/>
      <c r="D22" s="17" t="s">
        <v>6</v>
      </c>
      <c r="E22" s="32">
        <v>2600</v>
      </c>
      <c r="F22" s="59">
        <v>2689</v>
      </c>
      <c r="G22" s="19">
        <v>1890</v>
      </c>
      <c r="H22" s="75"/>
      <c r="I22" s="65">
        <f t="shared" si="0"/>
        <v>4579</v>
      </c>
      <c r="J22" s="65">
        <f>(I22*1000)/C20</f>
        <v>1253.2178880363808</v>
      </c>
    </row>
    <row r="23" spans="1:10" x14ac:dyDescent="0.2">
      <c r="C23" s="73"/>
      <c r="D23" s="29"/>
      <c r="E23" s="19"/>
      <c r="F23" s="19"/>
      <c r="G23" s="19"/>
      <c r="H23" s="75"/>
      <c r="I23" s="65"/>
      <c r="J23" s="65"/>
    </row>
    <row r="24" spans="1:10" x14ac:dyDescent="0.2">
      <c r="A24" s="1" t="s">
        <v>17</v>
      </c>
      <c r="B24" s="17" t="s">
        <v>0</v>
      </c>
      <c r="C24" s="82">
        <v>2062.8440000000001</v>
      </c>
      <c r="D24" s="17" t="s">
        <v>5</v>
      </c>
      <c r="E24" s="19">
        <v>80724</v>
      </c>
      <c r="F24" s="19">
        <v>56628</v>
      </c>
      <c r="G24" s="19">
        <v>95508</v>
      </c>
      <c r="H24" s="75"/>
      <c r="I24" s="65">
        <f t="shared" si="0"/>
        <v>152136</v>
      </c>
      <c r="J24" s="65">
        <f t="shared" si="1"/>
        <v>73750.608383377505</v>
      </c>
    </row>
    <row r="25" spans="1:10" x14ac:dyDescent="0.2">
      <c r="A25" s="1" t="s">
        <v>17</v>
      </c>
      <c r="B25" s="17" t="s">
        <v>3</v>
      </c>
      <c r="C25" s="83"/>
      <c r="D25" s="17" t="s">
        <v>6</v>
      </c>
      <c r="E25" s="19">
        <v>7042</v>
      </c>
      <c r="F25" s="19">
        <v>3894</v>
      </c>
      <c r="G25" s="19">
        <v>6831</v>
      </c>
      <c r="H25" s="75"/>
      <c r="I25" s="65">
        <f t="shared" si="0"/>
        <v>10725</v>
      </c>
      <c r="J25" s="65">
        <f>(I25*1000)/C24</f>
        <v>5199.1328476608023</v>
      </c>
    </row>
    <row r="26" spans="1:10" x14ac:dyDescent="0.2">
      <c r="A26" s="1" t="s">
        <v>17</v>
      </c>
      <c r="B26" s="17" t="s">
        <v>4</v>
      </c>
      <c r="C26" s="83"/>
      <c r="D26" s="17" t="s">
        <v>6</v>
      </c>
      <c r="E26" s="19">
        <v>12597</v>
      </c>
      <c r="F26" s="19">
        <v>7452</v>
      </c>
      <c r="G26" s="19">
        <v>11903</v>
      </c>
      <c r="H26" s="75"/>
      <c r="I26" s="65">
        <f t="shared" si="0"/>
        <v>19355</v>
      </c>
      <c r="J26" s="65">
        <f>(I26*1000)/C24</f>
        <v>9382.67750736362</v>
      </c>
    </row>
    <row r="27" spans="1:10" x14ac:dyDescent="0.2">
      <c r="C27" s="73"/>
      <c r="D27" s="29"/>
      <c r="E27" s="19"/>
      <c r="F27" s="19"/>
      <c r="G27" s="19"/>
      <c r="H27" s="75"/>
      <c r="I27" s="65"/>
      <c r="J27" s="65"/>
    </row>
    <row r="28" spans="1:10" x14ac:dyDescent="0.2">
      <c r="A28" s="3" t="s">
        <v>20</v>
      </c>
      <c r="B28" s="17" t="s">
        <v>0</v>
      </c>
      <c r="C28" s="82">
        <v>3314.4349999999999</v>
      </c>
      <c r="D28" s="17" t="s">
        <v>5</v>
      </c>
      <c r="E28" s="19">
        <v>114059</v>
      </c>
      <c r="F28" s="19">
        <v>69620</v>
      </c>
      <c r="G28" s="19">
        <v>114777</v>
      </c>
      <c r="H28" s="75"/>
      <c r="I28" s="65">
        <f t="shared" si="0"/>
        <v>184397</v>
      </c>
      <c r="J28" s="65">
        <f t="shared" si="1"/>
        <v>55634.519910633338</v>
      </c>
    </row>
    <row r="29" spans="1:10" x14ac:dyDescent="0.2">
      <c r="A29" s="3" t="s">
        <v>20</v>
      </c>
      <c r="B29" s="17" t="s">
        <v>3</v>
      </c>
      <c r="C29" s="83"/>
      <c r="D29" s="17" t="s">
        <v>6</v>
      </c>
      <c r="E29" s="19">
        <v>9322</v>
      </c>
      <c r="F29" s="19">
        <v>5851</v>
      </c>
      <c r="G29" s="19">
        <v>9130</v>
      </c>
      <c r="H29" s="75"/>
      <c r="I29" s="65">
        <f t="shared" si="0"/>
        <v>14981</v>
      </c>
      <c r="J29" s="65">
        <f>(I29*1000)/C28</f>
        <v>4519.9257188630945</v>
      </c>
    </row>
    <row r="30" spans="1:10" x14ac:dyDescent="0.2">
      <c r="A30" s="3" t="s">
        <v>20</v>
      </c>
      <c r="B30" s="17" t="s">
        <v>4</v>
      </c>
      <c r="C30" s="83"/>
      <c r="D30" s="17" t="s">
        <v>6</v>
      </c>
      <c r="E30" s="19">
        <v>4958</v>
      </c>
      <c r="F30" s="19">
        <v>2589</v>
      </c>
      <c r="G30" s="19">
        <v>5080</v>
      </c>
      <c r="H30" s="75"/>
      <c r="I30" s="65">
        <f t="shared" si="0"/>
        <v>7669</v>
      </c>
      <c r="J30" s="65">
        <f>(I30*1000)/C28</f>
        <v>2313.8181922409099</v>
      </c>
    </row>
    <row r="31" spans="1:10" x14ac:dyDescent="0.2">
      <c r="C31" s="73"/>
      <c r="D31" s="29"/>
      <c r="E31" s="19"/>
      <c r="F31" s="19"/>
      <c r="G31" s="19"/>
      <c r="H31" s="75"/>
      <c r="I31" s="65"/>
      <c r="J31" s="65"/>
    </row>
    <row r="32" spans="1:10" x14ac:dyDescent="0.2">
      <c r="A32" s="1" t="s">
        <v>18</v>
      </c>
      <c r="B32" s="29" t="s">
        <v>0</v>
      </c>
      <c r="C32" s="82">
        <v>3132.665</v>
      </c>
      <c r="D32" s="29" t="s">
        <v>5</v>
      </c>
      <c r="E32" s="32">
        <v>86109</v>
      </c>
      <c r="F32" s="19">
        <v>53498</v>
      </c>
      <c r="G32" s="19">
        <v>83878</v>
      </c>
      <c r="H32" s="75"/>
      <c r="I32" s="65">
        <f t="shared" si="0"/>
        <v>137376</v>
      </c>
      <c r="J32" s="65">
        <f t="shared" si="1"/>
        <v>43852.75795528727</v>
      </c>
    </row>
    <row r="33" spans="1:10" x14ac:dyDescent="0.2">
      <c r="A33" s="1" t="s">
        <v>18</v>
      </c>
      <c r="B33" s="29" t="s">
        <v>3</v>
      </c>
      <c r="C33" s="83"/>
      <c r="D33" s="29" t="s">
        <v>6</v>
      </c>
      <c r="E33" s="32">
        <v>5325</v>
      </c>
      <c r="F33" s="19">
        <f>4537+420</f>
        <v>4957</v>
      </c>
      <c r="G33" s="19">
        <f>4163+423</f>
        <v>4586</v>
      </c>
      <c r="H33" s="75"/>
      <c r="I33" s="65">
        <f t="shared" si="0"/>
        <v>9543</v>
      </c>
      <c r="J33" s="65">
        <f>(I33*1000)/C32</f>
        <v>3046.2880646350632</v>
      </c>
    </row>
    <row r="34" spans="1:10" x14ac:dyDescent="0.2">
      <c r="A34" s="1" t="s">
        <v>18</v>
      </c>
      <c r="B34" s="29" t="s">
        <v>4</v>
      </c>
      <c r="C34" s="83"/>
      <c r="D34" s="29" t="s">
        <v>6</v>
      </c>
      <c r="E34" s="32">
        <v>6649</v>
      </c>
      <c r="F34" s="19">
        <v>4833</v>
      </c>
      <c r="G34" s="19">
        <v>5627</v>
      </c>
      <c r="H34" s="75"/>
      <c r="I34" s="65">
        <f t="shared" si="0"/>
        <v>10460</v>
      </c>
      <c r="J34" s="65">
        <f>(I34*1000)/C32</f>
        <v>3339.0100760853779</v>
      </c>
    </row>
    <row r="35" spans="1:10" x14ac:dyDescent="0.2">
      <c r="C35" s="73"/>
      <c r="D35" s="29"/>
      <c r="E35" s="19"/>
      <c r="F35" s="19"/>
      <c r="G35" s="19"/>
      <c r="H35" s="75"/>
      <c r="I35" s="65"/>
      <c r="J35" s="65"/>
    </row>
    <row r="36" spans="1:10" x14ac:dyDescent="0.2">
      <c r="A36" s="3" t="s">
        <v>24</v>
      </c>
      <c r="B36" s="29" t="s">
        <v>0</v>
      </c>
      <c r="C36" s="82">
        <v>4554.5730000000003</v>
      </c>
      <c r="D36" s="29" t="s">
        <v>5</v>
      </c>
      <c r="E36" s="19">
        <v>121103</v>
      </c>
      <c r="F36" s="19">
        <v>147405</v>
      </c>
      <c r="G36" s="19">
        <v>123809</v>
      </c>
      <c r="H36" s="75"/>
      <c r="I36" s="65">
        <f t="shared" si="0"/>
        <v>271214</v>
      </c>
      <c r="J36" s="65">
        <f t="shared" si="1"/>
        <v>59547.623893611977</v>
      </c>
    </row>
    <row r="37" spans="1:10" x14ac:dyDescent="0.2">
      <c r="A37" s="3" t="s">
        <v>24</v>
      </c>
      <c r="B37" s="29" t="s">
        <v>3</v>
      </c>
      <c r="C37" s="83"/>
      <c r="D37" s="29" t="s">
        <v>6</v>
      </c>
      <c r="E37" s="19">
        <v>6482</v>
      </c>
      <c r="F37" s="19">
        <v>5633</v>
      </c>
      <c r="G37" s="19">
        <v>6249</v>
      </c>
      <c r="H37" s="75"/>
      <c r="I37" s="65">
        <f t="shared" si="0"/>
        <v>11882</v>
      </c>
      <c r="J37" s="65">
        <f>(I37*1000)/C36</f>
        <v>2608.8065774771858</v>
      </c>
    </row>
    <row r="38" spans="1:10" x14ac:dyDescent="0.2">
      <c r="A38" s="3" t="s">
        <v>24</v>
      </c>
      <c r="B38" s="29" t="s">
        <v>4</v>
      </c>
      <c r="C38" s="83"/>
      <c r="D38" s="29" t="s">
        <v>6</v>
      </c>
      <c r="E38" s="19">
        <v>17697</v>
      </c>
      <c r="F38" s="19">
        <v>17716</v>
      </c>
      <c r="G38" s="19">
        <v>18316</v>
      </c>
      <c r="H38" s="75"/>
      <c r="I38" s="65">
        <f t="shared" si="0"/>
        <v>36032</v>
      </c>
      <c r="J38" s="65">
        <f>(I38*1000)/C36</f>
        <v>7911.1697188737553</v>
      </c>
    </row>
    <row r="39" spans="1:10" x14ac:dyDescent="0.2">
      <c r="C39" s="73"/>
      <c r="D39" s="29"/>
      <c r="E39" s="19"/>
      <c r="F39" s="19"/>
      <c r="G39" s="19"/>
      <c r="H39" s="75"/>
      <c r="I39" s="65"/>
      <c r="J39" s="65"/>
    </row>
    <row r="40" spans="1:10" x14ac:dyDescent="0.2">
      <c r="A40" s="1" t="s">
        <v>16</v>
      </c>
      <c r="B40" s="29" t="s">
        <v>0</v>
      </c>
      <c r="C40" s="82">
        <v>3860.64</v>
      </c>
      <c r="D40" s="29" t="s">
        <v>5</v>
      </c>
      <c r="E40" s="32">
        <v>103477</v>
      </c>
      <c r="F40" s="19">
        <v>101277</v>
      </c>
      <c r="G40" s="19">
        <v>119483</v>
      </c>
      <c r="H40" s="75"/>
      <c r="I40" s="65">
        <f t="shared" si="0"/>
        <v>220760</v>
      </c>
      <c r="J40" s="65">
        <f t="shared" si="1"/>
        <v>57182.228853247128</v>
      </c>
    </row>
    <row r="41" spans="1:10" x14ac:dyDescent="0.2">
      <c r="A41" s="1" t="s">
        <v>16</v>
      </c>
      <c r="B41" s="29" t="s">
        <v>3</v>
      </c>
      <c r="C41" s="83"/>
      <c r="D41" s="29" t="s">
        <v>6</v>
      </c>
      <c r="E41" s="32">
        <v>3945</v>
      </c>
      <c r="F41" s="19">
        <v>6180</v>
      </c>
      <c r="G41" s="19">
        <v>4809</v>
      </c>
      <c r="H41" s="75"/>
      <c r="I41" s="65">
        <f t="shared" si="0"/>
        <v>10989</v>
      </c>
      <c r="J41" s="65">
        <f>(I41*1000)/C40</f>
        <v>2846.4192465497949</v>
      </c>
    </row>
    <row r="42" spans="1:10" x14ac:dyDescent="0.2">
      <c r="A42" s="1" t="s">
        <v>16</v>
      </c>
      <c r="B42" s="29" t="s">
        <v>4</v>
      </c>
      <c r="C42" s="83"/>
      <c r="D42" s="29" t="s">
        <v>6</v>
      </c>
      <c r="E42" s="32">
        <v>5195</v>
      </c>
      <c r="F42" s="19">
        <v>7688</v>
      </c>
      <c r="G42" s="19">
        <v>6383</v>
      </c>
      <c r="H42" s="75"/>
      <c r="I42" s="65">
        <f t="shared" si="0"/>
        <v>14071</v>
      </c>
      <c r="J42" s="65">
        <f>(I42*1000)/C40</f>
        <v>3644.7324795888767</v>
      </c>
    </row>
    <row r="43" spans="1:10" x14ac:dyDescent="0.2">
      <c r="C43" s="73"/>
      <c r="D43" s="29"/>
      <c r="E43" s="19"/>
      <c r="F43" s="19"/>
      <c r="G43" s="19"/>
      <c r="H43" s="75"/>
      <c r="I43" s="65"/>
      <c r="J43" s="65"/>
    </row>
    <row r="44" spans="1:10" x14ac:dyDescent="0.2">
      <c r="A44" s="1" t="s">
        <v>19</v>
      </c>
      <c r="B44" s="29" t="s">
        <v>0</v>
      </c>
      <c r="C44" s="82">
        <v>3108.866</v>
      </c>
      <c r="D44" s="29" t="s">
        <v>5</v>
      </c>
      <c r="E44" s="32">
        <v>81644</v>
      </c>
      <c r="F44" s="19">
        <v>94596</v>
      </c>
      <c r="G44" s="19">
        <v>90481</v>
      </c>
      <c r="H44" s="75"/>
      <c r="I44" s="65">
        <f t="shared" si="0"/>
        <v>185077</v>
      </c>
      <c r="J44" s="65">
        <f t="shared" si="1"/>
        <v>59531.996554370628</v>
      </c>
    </row>
    <row r="45" spans="1:10" x14ac:dyDescent="0.2">
      <c r="A45" s="1" t="s">
        <v>19</v>
      </c>
      <c r="B45" s="29" t="s">
        <v>3</v>
      </c>
      <c r="C45" s="83"/>
      <c r="D45" s="29" t="s">
        <v>6</v>
      </c>
      <c r="E45" s="32">
        <v>6083</v>
      </c>
      <c r="F45" s="19">
        <v>5496</v>
      </c>
      <c r="G45" s="19">
        <v>5700</v>
      </c>
      <c r="H45" s="75"/>
      <c r="I45" s="65">
        <f t="shared" si="0"/>
        <v>11196</v>
      </c>
      <c r="J45" s="65">
        <f>(I45*1000)/C44</f>
        <v>3601.3131476236031</v>
      </c>
    </row>
    <row r="46" spans="1:10" x14ac:dyDescent="0.2">
      <c r="A46" s="1" t="s">
        <v>19</v>
      </c>
      <c r="B46" s="29" t="s">
        <v>4</v>
      </c>
      <c r="C46" s="83"/>
      <c r="D46" s="29" t="s">
        <v>6</v>
      </c>
      <c r="E46" s="32">
        <v>4601</v>
      </c>
      <c r="F46" s="19">
        <v>4163</v>
      </c>
      <c r="G46" s="19">
        <v>4933</v>
      </c>
      <c r="H46" s="75"/>
      <c r="I46" s="65">
        <f t="shared" si="0"/>
        <v>9096</v>
      </c>
      <c r="J46" s="65">
        <f>(I46*1000)/C44</f>
        <v>2925.8256869224983</v>
      </c>
    </row>
    <row r="47" spans="1:10" x14ac:dyDescent="0.2">
      <c r="C47" s="73"/>
      <c r="D47" s="29"/>
      <c r="E47" s="19"/>
      <c r="F47" s="19"/>
      <c r="G47" s="19"/>
      <c r="H47" s="75"/>
      <c r="I47" s="65"/>
      <c r="J47" s="65"/>
    </row>
    <row r="48" spans="1:10" x14ac:dyDescent="0.2">
      <c r="A48" s="3" t="s">
        <v>21</v>
      </c>
      <c r="B48" s="17" t="s">
        <v>0</v>
      </c>
      <c r="C48" s="82">
        <v>1767.442</v>
      </c>
      <c r="D48" s="17" t="s">
        <v>5</v>
      </c>
      <c r="E48" s="32">
        <v>74987</v>
      </c>
      <c r="F48" s="19">
        <v>36584</v>
      </c>
      <c r="G48" s="19">
        <v>94274</v>
      </c>
      <c r="H48" s="75"/>
      <c r="I48" s="65">
        <f t="shared" si="0"/>
        <v>130858</v>
      </c>
      <c r="J48" s="65">
        <f t="shared" si="1"/>
        <v>74038.073102257389</v>
      </c>
    </row>
    <row r="49" spans="1:11" x14ac:dyDescent="0.2">
      <c r="A49" s="3" t="s">
        <v>21</v>
      </c>
      <c r="B49" s="17" t="s">
        <v>3</v>
      </c>
      <c r="C49" s="83"/>
      <c r="D49" s="17" t="s">
        <v>6</v>
      </c>
      <c r="E49" s="32">
        <v>5077</v>
      </c>
      <c r="F49" s="19">
        <v>3831</v>
      </c>
      <c r="G49" s="19">
        <v>4275</v>
      </c>
      <c r="H49" s="75"/>
      <c r="I49" s="65">
        <f t="shared" si="0"/>
        <v>8106</v>
      </c>
      <c r="J49" s="65">
        <f>(I49*1000)/C48</f>
        <v>4586.289111608754</v>
      </c>
    </row>
    <row r="50" spans="1:11" x14ac:dyDescent="0.2">
      <c r="A50" s="3" t="s">
        <v>21</v>
      </c>
      <c r="B50" s="17" t="s">
        <v>4</v>
      </c>
      <c r="C50" s="83"/>
      <c r="D50" s="17" t="s">
        <v>6</v>
      </c>
      <c r="E50" s="32">
        <v>12112</v>
      </c>
      <c r="F50" s="19">
        <v>6523</v>
      </c>
      <c r="G50" s="19">
        <v>9198</v>
      </c>
      <c r="H50" s="75"/>
      <c r="I50" s="65">
        <f t="shared" si="0"/>
        <v>15721</v>
      </c>
      <c r="J50" s="65">
        <f>(I50*1000)/C48</f>
        <v>8894.7756135703457</v>
      </c>
    </row>
    <row r="51" spans="1:11" x14ac:dyDescent="0.2">
      <c r="C51" s="73"/>
      <c r="D51" s="29"/>
      <c r="E51" s="19"/>
      <c r="F51" s="19"/>
      <c r="G51" s="19"/>
      <c r="H51" s="75"/>
      <c r="I51" s="65"/>
      <c r="J51" s="65"/>
      <c r="K51" s="58"/>
    </row>
    <row r="52" spans="1:11" x14ac:dyDescent="0.2">
      <c r="A52" s="3" t="s">
        <v>25</v>
      </c>
      <c r="B52" s="17" t="s">
        <v>0</v>
      </c>
      <c r="C52" s="82">
        <v>2742.0590000000002</v>
      </c>
      <c r="D52" s="17" t="s">
        <v>5</v>
      </c>
      <c r="E52" s="19">
        <v>109833</v>
      </c>
      <c r="F52" s="19">
        <v>107889</v>
      </c>
      <c r="G52" s="19">
        <v>115826</v>
      </c>
      <c r="H52" s="75"/>
      <c r="I52" s="65">
        <f t="shared" si="0"/>
        <v>223715</v>
      </c>
      <c r="J52" s="65">
        <f t="shared" si="1"/>
        <v>81586.501238667726</v>
      </c>
    </row>
    <row r="53" spans="1:11" x14ac:dyDescent="0.2">
      <c r="A53" s="3" t="s">
        <v>25</v>
      </c>
      <c r="B53" s="17" t="s">
        <v>3</v>
      </c>
      <c r="C53" s="83"/>
      <c r="D53" s="17" t="s">
        <v>6</v>
      </c>
      <c r="E53" s="19">
        <v>6357</v>
      </c>
      <c r="F53" s="19">
        <v>5563</v>
      </c>
      <c r="G53" s="19">
        <v>5536</v>
      </c>
      <c r="H53" s="75"/>
      <c r="I53" s="65">
        <f t="shared" si="0"/>
        <v>11099</v>
      </c>
      <c r="J53" s="65">
        <f>(I53*1000)/C52</f>
        <v>4047.6882517845165</v>
      </c>
    </row>
    <row r="54" spans="1:11" x14ac:dyDescent="0.2">
      <c r="A54" s="3" t="s">
        <v>25</v>
      </c>
      <c r="B54" s="17" t="s">
        <v>4</v>
      </c>
      <c r="C54" s="83"/>
      <c r="D54" s="17" t="s">
        <v>6</v>
      </c>
      <c r="E54" s="19">
        <v>9531</v>
      </c>
      <c r="F54" s="19">
        <v>8582</v>
      </c>
      <c r="G54" s="19">
        <v>8354</v>
      </c>
      <c r="H54" s="75"/>
      <c r="I54" s="65">
        <f t="shared" si="0"/>
        <v>16936</v>
      </c>
      <c r="J54" s="65">
        <f>(I54*1000)/C52</f>
        <v>6176.3805957493978</v>
      </c>
    </row>
    <row r="55" spans="1:11" x14ac:dyDescent="0.2">
      <c r="C55" s="73"/>
      <c r="I55" s="66"/>
      <c r="J55" s="65"/>
    </row>
    <row r="56" spans="1:11" s="2" customFormat="1" x14ac:dyDescent="0.2">
      <c r="A56" s="64" t="s">
        <v>29</v>
      </c>
      <c r="B56" s="64" t="s">
        <v>0</v>
      </c>
      <c r="C56" s="87">
        <f>SUM(C4:C55)</f>
        <v>48704.494000000013</v>
      </c>
      <c r="D56" s="64" t="s">
        <v>5</v>
      </c>
      <c r="E56" s="79">
        <f t="shared" ref="E56:G58" si="2">SUM(E52+E48+E44+E40+E36+E32+E28+E24+E20+E16+E12+E8+E4)</f>
        <v>1380548.3983700001</v>
      </c>
      <c r="F56" s="79">
        <f t="shared" si="2"/>
        <v>1207724</v>
      </c>
      <c r="G56" s="79">
        <f t="shared" si="2"/>
        <v>1457819</v>
      </c>
      <c r="I56" s="80">
        <f t="shared" si="0"/>
        <v>2665543</v>
      </c>
      <c r="J56" s="69">
        <f>(I56*1000)/C56</f>
        <v>54728.892163421289</v>
      </c>
    </row>
    <row r="57" spans="1:11" s="2" customFormat="1" x14ac:dyDescent="0.2">
      <c r="A57" s="64" t="s">
        <v>29</v>
      </c>
      <c r="B57" s="64" t="s">
        <v>3</v>
      </c>
      <c r="C57" s="77"/>
      <c r="D57" s="64" t="s">
        <v>6</v>
      </c>
      <c r="E57" s="79">
        <f t="shared" si="2"/>
        <v>91361.279999999999</v>
      </c>
      <c r="F57" s="79">
        <f t="shared" si="2"/>
        <v>84144</v>
      </c>
      <c r="G57" s="79">
        <f t="shared" si="2"/>
        <v>88219</v>
      </c>
      <c r="I57" s="80">
        <f t="shared" si="0"/>
        <v>172363</v>
      </c>
      <c r="J57" s="69">
        <f>(I57*1000)/C56</f>
        <v>3538.9547420408462</v>
      </c>
    </row>
    <row r="58" spans="1:11" s="2" customFormat="1" x14ac:dyDescent="0.2">
      <c r="A58" s="64" t="s">
        <v>29</v>
      </c>
      <c r="B58" s="64" t="s">
        <v>4</v>
      </c>
      <c r="C58" s="77"/>
      <c r="D58" s="64" t="s">
        <v>6</v>
      </c>
      <c r="E58" s="79">
        <f t="shared" si="2"/>
        <v>112848.45</v>
      </c>
      <c r="F58" s="79">
        <f t="shared" si="2"/>
        <v>96871</v>
      </c>
      <c r="G58" s="79">
        <f t="shared" si="2"/>
        <v>109803</v>
      </c>
      <c r="I58" s="80">
        <f t="shared" si="0"/>
        <v>206674</v>
      </c>
      <c r="J58" s="69">
        <f t="shared" ref="J58" si="3">(I58*1000)/C56</f>
        <v>4243.4277214747362</v>
      </c>
    </row>
    <row r="59" spans="1:11" s="2" customFormat="1" x14ac:dyDescent="0.2">
      <c r="C59" s="46"/>
      <c r="I59" s="46"/>
      <c r="J59" s="63"/>
    </row>
  </sheetData>
  <mergeCells count="2">
    <mergeCell ref="E2:F2"/>
    <mergeCell ref="I2:J2"/>
  </mergeCells>
  <pageMargins left="0.78740157480314965" right="0.78740157480314965" top="0.98425196850393704" bottom="0.98425196850393704" header="0.51181102362204722" footer="0.51181102362204722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ČR tabulka</vt:lpstr>
      <vt:lpstr>ČR tabulka (2)</vt:lpstr>
    </vt:vector>
  </TitlesOfParts>
  <Company>Správa a údržba silnic Jihomoravkého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Zouhar Jan</dc:creator>
  <cp:lastModifiedBy>Komůrka Zdeněk</cp:lastModifiedBy>
  <cp:lastPrinted>2019-04-15T10:05:25Z</cp:lastPrinted>
  <dcterms:created xsi:type="dcterms:W3CDTF">2009-09-07T06:08:20Z</dcterms:created>
  <dcterms:modified xsi:type="dcterms:W3CDTF">2023-04-28T09:23:20Z</dcterms:modified>
</cp:coreProperties>
</file>